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urnettCounty\BurnettCounty\Working\GroundControl\1-12-16CheckPoints\"/>
    </mc:Choice>
  </mc:AlternateContent>
  <bookViews>
    <workbookView xWindow="-450" yWindow="-60" windowWidth="17745" windowHeight="13305"/>
  </bookViews>
  <sheets>
    <sheet name="100% RMSE Calculations" sheetId="1" r:id="rId1"/>
    <sheet name="LP360Report" sheetId="3" r:id="rId2"/>
  </sheets>
  <calcPr calcId="152511"/>
</workbook>
</file>

<file path=xl/calcChain.xml><?xml version="1.0" encoding="utf-8"?>
<calcChain xmlns="http://schemas.openxmlformats.org/spreadsheetml/2006/main">
  <c r="F157" i="1" l="1"/>
  <c r="E157" i="1"/>
  <c r="D157" i="1"/>
  <c r="F156" i="1"/>
  <c r="E156" i="1"/>
  <c r="D156" i="1"/>
  <c r="F155" i="1"/>
  <c r="E155" i="1"/>
  <c r="D155" i="1"/>
  <c r="F154" i="1"/>
  <c r="E154" i="1"/>
  <c r="D154" i="1"/>
  <c r="F153" i="1"/>
  <c r="D153" i="1"/>
  <c r="G146" i="1"/>
  <c r="G145" i="1"/>
  <c r="G144" i="1"/>
  <c r="G143" i="1"/>
  <c r="G115" i="1"/>
  <c r="G116" i="1"/>
  <c r="G76" i="1"/>
  <c r="G77" i="1"/>
  <c r="G78" i="1"/>
  <c r="G8" i="1"/>
  <c r="G9" i="1"/>
  <c r="G10" i="1"/>
  <c r="G11" i="1"/>
  <c r="G138" i="1"/>
  <c r="G12" i="1"/>
  <c r="G117" i="1"/>
  <c r="G79" i="1"/>
  <c r="G13" i="1"/>
  <c r="G80" i="1"/>
  <c r="G51" i="1"/>
  <c r="G14" i="1"/>
  <c r="G133" i="1"/>
  <c r="G15" i="1"/>
  <c r="G16" i="1"/>
  <c r="G17" i="1"/>
  <c r="G18" i="1"/>
  <c r="G118" i="1"/>
  <c r="G81" i="1"/>
  <c r="G19" i="1"/>
  <c r="G82" i="1"/>
  <c r="G52" i="1"/>
  <c r="G83" i="1"/>
  <c r="G84" i="1"/>
  <c r="G85" i="1"/>
  <c r="G86" i="1"/>
  <c r="G53" i="1"/>
  <c r="G54" i="1"/>
  <c r="G87" i="1"/>
  <c r="G20" i="1"/>
  <c r="G21" i="1"/>
  <c r="G22" i="1"/>
  <c r="G88" i="1"/>
  <c r="G89" i="1"/>
  <c r="G90" i="1"/>
  <c r="G91" i="1"/>
  <c r="G92" i="1"/>
  <c r="G55" i="1"/>
  <c r="G56" i="1"/>
  <c r="G57" i="1"/>
  <c r="G119" i="1"/>
  <c r="G120" i="1"/>
  <c r="G23" i="1"/>
  <c r="G58" i="1"/>
  <c r="G121" i="1"/>
  <c r="G24" i="1"/>
  <c r="G25" i="1"/>
  <c r="G59" i="1"/>
  <c r="G26" i="1"/>
  <c r="G60" i="1"/>
  <c r="G61" i="1"/>
  <c r="G93" i="1"/>
  <c r="G27" i="1"/>
  <c r="G62" i="1"/>
  <c r="G94" i="1"/>
  <c r="G63" i="1"/>
  <c r="G28" i="1"/>
  <c r="G122" i="1"/>
  <c r="G64" i="1"/>
  <c r="G65" i="1"/>
  <c r="G66" i="1"/>
  <c r="G29" i="1"/>
  <c r="G123" i="1"/>
  <c r="G124" i="1"/>
  <c r="G125" i="1"/>
  <c r="G30" i="1"/>
  <c r="G31" i="1"/>
  <c r="G95" i="1"/>
  <c r="G32" i="1"/>
  <c r="G67" i="1"/>
  <c r="G96" i="1"/>
  <c r="G126" i="1"/>
  <c r="G33" i="1"/>
  <c r="G97" i="1"/>
  <c r="G34" i="1"/>
  <c r="G68" i="1"/>
  <c r="G98" i="1"/>
  <c r="G99" i="1"/>
  <c r="G35" i="1"/>
  <c r="G127" i="1"/>
  <c r="G100" i="1"/>
  <c r="G36" i="1"/>
  <c r="G101" i="1"/>
  <c r="G102" i="1"/>
  <c r="G69" i="1"/>
  <c r="G70" i="1"/>
  <c r="G37" i="1"/>
  <c r="G38" i="1"/>
  <c r="G103" i="1"/>
  <c r="G104" i="1"/>
  <c r="G105" i="1"/>
  <c r="G106" i="1"/>
  <c r="G128" i="1"/>
  <c r="G129" i="1"/>
  <c r="G107" i="1"/>
  <c r="G130" i="1"/>
  <c r="G39" i="1"/>
  <c r="G71" i="1"/>
  <c r="G108" i="1"/>
  <c r="G131" i="1"/>
  <c r="G132" i="1"/>
  <c r="G40" i="1"/>
  <c r="G109" i="1"/>
  <c r="G41" i="1"/>
  <c r="G42" i="1"/>
  <c r="G43" i="1"/>
  <c r="G44" i="1"/>
  <c r="G45" i="1"/>
  <c r="G46" i="1"/>
  <c r="G134" i="1"/>
  <c r="G135" i="1"/>
  <c r="G47" i="1"/>
  <c r="G48" i="1"/>
  <c r="G110" i="1"/>
  <c r="G72" i="1"/>
  <c r="G73" i="1"/>
  <c r="G74" i="1"/>
  <c r="G111" i="1"/>
  <c r="G112" i="1"/>
  <c r="G113" i="1"/>
  <c r="G114" i="1"/>
  <c r="G49" i="1"/>
  <c r="G75" i="1"/>
  <c r="G50" i="1"/>
  <c r="G142" i="1" l="1"/>
  <c r="H56" i="1"/>
  <c r="H55" i="1"/>
  <c r="H92" i="1"/>
  <c r="H91" i="1"/>
  <c r="H90" i="1"/>
  <c r="H89" i="1"/>
  <c r="H88" i="1"/>
  <c r="H22" i="1"/>
  <c r="H21" i="1"/>
  <c r="H20" i="1"/>
  <c r="H87" i="1"/>
  <c r="H54" i="1"/>
  <c r="H53" i="1"/>
  <c r="H86" i="1"/>
  <c r="H85" i="1"/>
  <c r="H84" i="1"/>
  <c r="H83" i="1"/>
  <c r="H52" i="1"/>
  <c r="H82" i="1"/>
  <c r="H19" i="1"/>
  <c r="H81" i="1"/>
  <c r="H118" i="1"/>
  <c r="H18" i="1"/>
  <c r="H50" i="1"/>
  <c r="H75" i="1"/>
  <c r="H49" i="1"/>
  <c r="H17" i="1"/>
  <c r="H16" i="1"/>
  <c r="H114" i="1"/>
  <c r="H113" i="1"/>
  <c r="H112" i="1"/>
  <c r="H111" i="1"/>
  <c r="H74" i="1"/>
  <c r="H73" i="1"/>
  <c r="H72" i="1"/>
  <c r="H110" i="1"/>
  <c r="H48" i="1"/>
  <c r="H47" i="1"/>
  <c r="H135" i="1"/>
  <c r="H46" i="1"/>
  <c r="H45" i="1"/>
  <c r="H44" i="1"/>
  <c r="H43" i="1"/>
  <c r="H42" i="1"/>
  <c r="H41" i="1"/>
  <c r="H109" i="1"/>
  <c r="H40" i="1"/>
  <c r="H132" i="1"/>
  <c r="H131" i="1"/>
  <c r="H108" i="1"/>
  <c r="H71" i="1"/>
  <c r="H15" i="1"/>
  <c r="H39" i="1"/>
  <c r="H130" i="1"/>
  <c r="H107" i="1"/>
  <c r="H129" i="1"/>
  <c r="H128" i="1"/>
  <c r="H106" i="1"/>
  <c r="H105" i="1"/>
  <c r="H104" i="1"/>
  <c r="H103" i="1"/>
  <c r="H133" i="1"/>
  <c r="H38" i="1"/>
  <c r="H37" i="1"/>
  <c r="H70" i="1"/>
  <c r="H69" i="1"/>
  <c r="H102" i="1"/>
  <c r="H101" i="1"/>
  <c r="H36" i="1"/>
  <c r="H100" i="1"/>
  <c r="H127" i="1"/>
  <c r="H35" i="1"/>
  <c r="H99" i="1"/>
  <c r="H98" i="1"/>
  <c r="H68" i="1"/>
  <c r="H34" i="1"/>
  <c r="H97" i="1"/>
  <c r="H33" i="1"/>
  <c r="H126" i="1"/>
  <c r="H96" i="1"/>
  <c r="H67" i="1"/>
  <c r="H14" i="1"/>
  <c r="H32" i="1"/>
  <c r="H51" i="1"/>
  <c r="H31" i="1"/>
  <c r="H30" i="1"/>
  <c r="H125" i="1"/>
  <c r="H124" i="1"/>
  <c r="H123" i="1"/>
  <c r="H80" i="1"/>
  <c r="H13" i="1"/>
  <c r="H29" i="1"/>
  <c r="H79" i="1"/>
  <c r="H66" i="1"/>
  <c r="H65" i="1"/>
  <c r="H64" i="1"/>
  <c r="H122" i="1"/>
  <c r="H28" i="1"/>
  <c r="H117" i="1"/>
  <c r="H63" i="1"/>
  <c r="H12" i="1"/>
  <c r="H94" i="1"/>
  <c r="H62" i="1"/>
  <c r="H27" i="1"/>
  <c r="H138" i="1"/>
  <c r="H93" i="1"/>
  <c r="H61" i="1"/>
  <c r="H60" i="1"/>
  <c r="H26" i="1"/>
  <c r="H59" i="1"/>
  <c r="H25" i="1"/>
  <c r="H24" i="1"/>
  <c r="H121" i="1"/>
  <c r="H58" i="1"/>
  <c r="H11" i="1"/>
  <c r="H23" i="1"/>
  <c r="H10" i="1"/>
  <c r="H9" i="1"/>
  <c r="H8" i="1"/>
  <c r="H120" i="1"/>
  <c r="H119" i="1"/>
  <c r="H57" i="1"/>
  <c r="H78" i="1"/>
  <c r="H116" i="1"/>
  <c r="D152" i="1" l="1"/>
  <c r="D178" i="1" s="1"/>
  <c r="E178" i="1" s="1"/>
  <c r="E153" i="1"/>
  <c r="D182" i="1" s="1"/>
  <c r="D185" i="1"/>
  <c r="D183" i="1"/>
  <c r="E152" i="1"/>
  <c r="D181" i="1" s="1"/>
  <c r="H115" i="1"/>
  <c r="D187" i="1"/>
  <c r="H134" i="1"/>
  <c r="G187" i="1" s="1"/>
  <c r="D184" i="1"/>
  <c r="D186" i="1"/>
  <c r="H76" i="1"/>
  <c r="H95" i="1"/>
  <c r="H77" i="1"/>
  <c r="G185" i="1" l="1"/>
  <c r="F152" i="1"/>
  <c r="G186" i="1"/>
  <c r="H178" i="1"/>
  <c r="E182" i="1"/>
  <c r="G178" i="1"/>
  <c r="I178" i="1"/>
  <c r="F178" i="1"/>
  <c r="J178" i="1"/>
  <c r="G183" i="1"/>
  <c r="F181" i="1" l="1"/>
  <c r="G184" i="1"/>
</calcChain>
</file>

<file path=xl/sharedStrings.xml><?xml version="1.0" encoding="utf-8"?>
<sst xmlns="http://schemas.openxmlformats.org/spreadsheetml/2006/main" count="307" uniqueCount="42">
  <si>
    <t>X</t>
  </si>
  <si>
    <t>Y</t>
  </si>
  <si>
    <t>Z</t>
  </si>
  <si>
    <t>lasZ</t>
  </si>
  <si>
    <t>Error</t>
  </si>
  <si>
    <t>Bare Earth</t>
  </si>
  <si>
    <t>Urban</t>
  </si>
  <si>
    <t>Class</t>
  </si>
  <si>
    <t>Pt. No.</t>
  </si>
  <si>
    <t>RMSE</t>
  </si>
  <si>
    <t>Point count</t>
  </si>
  <si>
    <t>95th Percentile</t>
  </si>
  <si>
    <t>All</t>
  </si>
  <si>
    <t>Minimum</t>
  </si>
  <si>
    <t>Maximum</t>
  </si>
  <si>
    <t>Mean</t>
  </si>
  <si>
    <t>Skew</t>
  </si>
  <si>
    <t>Abs Value of Error</t>
  </si>
  <si>
    <t>Accuracy of 100 % of  Points</t>
  </si>
  <si>
    <t>FVA
 1.96 * RMSEz  
Target =1.2 ft.</t>
  </si>
  <si>
    <t>CVA
95th Percentile
Target =1.2 ft</t>
  </si>
  <si>
    <t>SVA
95thPercentile
Target = 1.2 ft</t>
  </si>
  <si>
    <t>100% of Totals</t>
  </si>
  <si>
    <t>Accuracy (Ft) 
1.96 x RMSE
Target = &lt; 1.2 Ft</t>
  </si>
  <si>
    <t>Mean (Ft)</t>
  </si>
  <si>
    <t>Std Dev (Ft)</t>
  </si>
  <si>
    <t>Point Count</t>
  </si>
  <si>
    <t>Minimum (Ft)</t>
  </si>
  <si>
    <t>Maximum (Ft)</t>
  </si>
  <si>
    <t>All Points</t>
  </si>
  <si>
    <t>RMSE Ft
Target =&lt; 0.6 Ft</t>
  </si>
  <si>
    <t>Other</t>
  </si>
  <si>
    <t>StDev</t>
  </si>
  <si>
    <t>Summary of Ground Points</t>
  </si>
  <si>
    <t>100% RMSE Calculations for  Burnett County, WI LAS Tiles - Vertical Analysis</t>
  </si>
  <si>
    <t>Forested</t>
  </si>
  <si>
    <t>LowVeg</t>
  </si>
  <si>
    <t>Forest</t>
  </si>
  <si>
    <t>BareEarth</t>
  </si>
  <si>
    <t>Brush</t>
  </si>
  <si>
    <t>Bridge Deck  -  Do Not Use</t>
  </si>
  <si>
    <t>Low 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</si>
</sst>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9"/>
      <color theme="1"/>
      <name val="Palatino Linotype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19" fillId="34" borderId="14" xfId="0" applyFont="1" applyFill="1" applyBorder="1" applyAlignment="1">
      <alignment horizontal="center"/>
    </xf>
    <xf numFmtId="2" fontId="19" fillId="34" borderId="15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'100% RMSE Calculations'!$D$151</c:f>
              <c:strCache>
                <c:ptCount val="1"/>
                <c:pt idx="0">
                  <c:v>RMSE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'100% RMSE Calculations'!$C$152:$C$156</c:f>
              <c:strCache>
                <c:ptCount val="5"/>
                <c:pt idx="0">
                  <c:v>All</c:v>
                </c:pt>
                <c:pt idx="1">
                  <c:v>Bare Earth</c:v>
                </c:pt>
                <c:pt idx="2">
                  <c:v>Brush</c:v>
                </c:pt>
                <c:pt idx="3">
                  <c:v>Low Veg</c:v>
                </c:pt>
                <c:pt idx="4">
                  <c:v>Forested</c:v>
                </c:pt>
              </c:strCache>
            </c:strRef>
          </c:cat>
          <c:val>
            <c:numRef>
              <c:f>'100% RMSE Calculations'!$D$152:$D$156</c:f>
              <c:numCache>
                <c:formatCode>0.00</c:formatCode>
                <c:ptCount val="5"/>
                <c:pt idx="0">
                  <c:v>0.30354078443020255</c:v>
                </c:pt>
                <c:pt idx="1">
                  <c:v>0.2004617964056632</c:v>
                </c:pt>
                <c:pt idx="2">
                  <c:v>0.24464668401597267</c:v>
                </c:pt>
                <c:pt idx="3">
                  <c:v>0.57636707053750935</c:v>
                </c:pt>
                <c:pt idx="4">
                  <c:v>0.24922726730683509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51632"/>
        <c:axId val="236453984"/>
      </c:barChart>
      <c:catAx>
        <c:axId val="23645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453984"/>
        <c:crosses val="autoZero"/>
        <c:auto val="1"/>
        <c:lblAlgn val="ctr"/>
        <c:lblOffset val="100"/>
        <c:noMultiLvlLbl val="0"/>
      </c:catAx>
      <c:valAx>
        <c:axId val="236453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645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RMSE</a:t>
            </a:r>
          </a:p>
        </c:rich>
      </c:tx>
      <c:layout>
        <c:manualLayout>
          <c:xMode val="edge"/>
          <c:yMode val="edge"/>
          <c:x val="0.43172922134733188"/>
          <c:y val="2.782608187587231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'100% RMSE Calculations'!$C$152:$C$158</c:f>
              <c:strCache>
                <c:ptCount val="7"/>
                <c:pt idx="0">
                  <c:v>All</c:v>
                </c:pt>
                <c:pt idx="1">
                  <c:v>Bare Earth</c:v>
                </c:pt>
                <c:pt idx="2">
                  <c:v>Brush</c:v>
                </c:pt>
                <c:pt idx="3">
                  <c:v>Low Veg</c:v>
                </c:pt>
                <c:pt idx="4">
                  <c:v>Forested</c:v>
                </c:pt>
                <c:pt idx="5">
                  <c:v>Urban</c:v>
                </c:pt>
                <c:pt idx="6">
                  <c:v>Other</c:v>
                </c:pt>
              </c:strCache>
            </c:strRef>
          </c:cat>
          <c:val>
            <c:numRef>
              <c:f>'100% RMSE Calculations'!$D$152:$D$158</c:f>
              <c:numCache>
                <c:formatCode>0.00</c:formatCode>
                <c:ptCount val="7"/>
                <c:pt idx="0">
                  <c:v>0.30354078443020255</c:v>
                </c:pt>
                <c:pt idx="1">
                  <c:v>0.2004617964056632</c:v>
                </c:pt>
                <c:pt idx="2">
                  <c:v>0.24464668401597267</c:v>
                </c:pt>
                <c:pt idx="3">
                  <c:v>0.57636707053750935</c:v>
                </c:pt>
                <c:pt idx="4">
                  <c:v>0.24922726730683509</c:v>
                </c:pt>
                <c:pt idx="5">
                  <c:v>0.24960969532453178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54376"/>
        <c:axId val="236455160"/>
      </c:barChart>
      <c:catAx>
        <c:axId val="236454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455160"/>
        <c:crosses val="autoZero"/>
        <c:auto val="1"/>
        <c:lblAlgn val="ctr"/>
        <c:lblOffset val="100"/>
        <c:noMultiLvlLbl val="0"/>
      </c:catAx>
      <c:valAx>
        <c:axId val="236455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6454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159</xdr:row>
      <xdr:rowOff>0</xdr:rowOff>
    </xdr:from>
    <xdr:to>
      <xdr:col>5</xdr:col>
      <xdr:colOff>71438</xdr:colOff>
      <xdr:row>171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11906</xdr:colOff>
      <xdr:row>158</xdr:row>
      <xdr:rowOff>202406</xdr:rowOff>
    </xdr:from>
    <xdr:to>
      <xdr:col>5</xdr:col>
      <xdr:colOff>83344</xdr:colOff>
      <xdr:row>171</xdr:row>
      <xdr:rowOff>154781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tabSelected="1" topLeftCell="B1" zoomScale="80" zoomScaleNormal="80" workbookViewId="0">
      <pane ySplit="525" activePane="bottomLeft"/>
      <selection activeCell="C67" sqref="C1:F1048576"/>
      <selection pane="bottomLeft" activeCell="I15" sqref="I15"/>
    </sheetView>
  </sheetViews>
  <sheetFormatPr defaultRowHeight="16.5" x14ac:dyDescent="0.3"/>
  <cols>
    <col min="1" max="7" width="22.42578125" style="3" customWidth="1"/>
    <col min="8" max="8" width="19.42578125" style="3" customWidth="1"/>
    <col min="9" max="9" width="28.5703125" style="4" customWidth="1"/>
    <col min="10" max="10" width="17.140625" style="4" customWidth="1"/>
    <col min="11" max="12" width="9.140625" style="4"/>
    <col min="13" max="13" width="19" style="4" customWidth="1"/>
    <col min="14" max="20" width="9.140625" style="4"/>
  </cols>
  <sheetData>
    <row r="1" spans="1:20" ht="21" x14ac:dyDescent="0.4">
      <c r="C1" s="5" t="s">
        <v>34</v>
      </c>
      <c r="D1" s="5"/>
    </row>
    <row r="2" spans="1:20" x14ac:dyDescent="0.3">
      <c r="C2" s="6">
        <v>42260</v>
      </c>
      <c r="D2" s="6"/>
    </row>
    <row r="6" spans="1:20" ht="17.25" thickBot="1" x14ac:dyDescent="0.35"/>
    <row r="7" spans="1:20" ht="18" thickTop="1" x14ac:dyDescent="0.35">
      <c r="A7" s="43" t="s">
        <v>8</v>
      </c>
      <c r="B7" s="7" t="s">
        <v>7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9" t="s">
        <v>17</v>
      </c>
    </row>
    <row r="8" spans="1:20" x14ac:dyDescent="0.3">
      <c r="A8" s="38">
        <v>20005</v>
      </c>
      <c r="B8" s="10" t="s">
        <v>38</v>
      </c>
      <c r="C8" s="11">
        <v>155336.348</v>
      </c>
      <c r="D8" s="11">
        <v>157143.68100000001</v>
      </c>
      <c r="E8" s="11">
        <v>917.81399999999996</v>
      </c>
      <c r="F8" s="11">
        <v>917.81100000000004</v>
      </c>
      <c r="G8" s="11">
        <f>E8-F8</f>
        <v>2.9999999999290594E-3</v>
      </c>
      <c r="H8" s="16">
        <f>ABS(G8)</f>
        <v>2.9999999999290594E-3</v>
      </c>
    </row>
    <row r="9" spans="1:20" x14ac:dyDescent="0.3">
      <c r="A9" s="38">
        <v>20006</v>
      </c>
      <c r="B9" s="10" t="s">
        <v>38</v>
      </c>
      <c r="C9" s="11">
        <v>152407.598</v>
      </c>
      <c r="D9" s="11">
        <v>151172.527</v>
      </c>
      <c r="E9" s="11">
        <v>923.62400000000002</v>
      </c>
      <c r="F9" s="11">
        <v>923.43700000000001</v>
      </c>
      <c r="G9" s="11">
        <f>E9-F9</f>
        <v>0.18700000000001182</v>
      </c>
      <c r="H9" s="16">
        <f>ABS(G9)</f>
        <v>0.18700000000001182</v>
      </c>
    </row>
    <row r="10" spans="1:20" x14ac:dyDescent="0.3">
      <c r="A10" s="38">
        <v>20007</v>
      </c>
      <c r="B10" s="10" t="s">
        <v>38</v>
      </c>
      <c r="C10" s="11">
        <v>150920.11600000001</v>
      </c>
      <c r="D10" s="11">
        <v>149276.389</v>
      </c>
      <c r="E10" s="11">
        <v>987.12699999999995</v>
      </c>
      <c r="F10" s="11">
        <v>987.08199999999999</v>
      </c>
      <c r="G10" s="11">
        <f>E10-F10</f>
        <v>4.4999999999959073E-2</v>
      </c>
      <c r="H10" s="16">
        <f>ABS(G10)</f>
        <v>4.4999999999959073E-2</v>
      </c>
    </row>
    <row r="11" spans="1:20" s="1" customFormat="1" x14ac:dyDescent="0.3">
      <c r="A11" s="38">
        <v>20008</v>
      </c>
      <c r="B11" s="10" t="s">
        <v>38</v>
      </c>
      <c r="C11" s="11">
        <v>146123.70600000001</v>
      </c>
      <c r="D11" s="11">
        <v>149329.17800000001</v>
      </c>
      <c r="E11" s="11">
        <v>878.18399999999997</v>
      </c>
      <c r="F11" s="11">
        <v>878.14400000000001</v>
      </c>
      <c r="G11" s="11">
        <f>E11-F11</f>
        <v>3.999999999996362E-2</v>
      </c>
      <c r="H11" s="16">
        <f>ABS(G11)</f>
        <v>3.999999999996362E-2</v>
      </c>
      <c r="I11" s="4"/>
      <c r="Q11" s="4"/>
      <c r="R11" s="4"/>
      <c r="S11" s="4"/>
      <c r="T11" s="4"/>
    </row>
    <row r="12" spans="1:20" x14ac:dyDescent="0.3">
      <c r="A12" s="38">
        <v>20010</v>
      </c>
      <c r="B12" s="10" t="s">
        <v>38</v>
      </c>
      <c r="C12" s="11">
        <v>131948.356</v>
      </c>
      <c r="D12" s="11">
        <v>149429.06899999999</v>
      </c>
      <c r="E12" s="11">
        <v>897.39400000000001</v>
      </c>
      <c r="F12" s="11">
        <v>897.38300000000004</v>
      </c>
      <c r="G12" s="11">
        <f>E12-F12</f>
        <v>1.0999999999967258E-2</v>
      </c>
      <c r="H12" s="16">
        <f>ABS(G12)</f>
        <v>1.0999999999967258E-2</v>
      </c>
    </row>
    <row r="13" spans="1:20" x14ac:dyDescent="0.3">
      <c r="A13" s="38">
        <v>20013</v>
      </c>
      <c r="B13" s="10" t="s">
        <v>38</v>
      </c>
      <c r="C13" s="11">
        <v>127970.132</v>
      </c>
      <c r="D13" s="11">
        <v>149823.29800000001</v>
      </c>
      <c r="E13" s="11">
        <v>805.91499999999996</v>
      </c>
      <c r="F13" s="11">
        <v>806.13099999999997</v>
      </c>
      <c r="G13" s="11">
        <f>E13-F13</f>
        <v>-0.21600000000000819</v>
      </c>
      <c r="H13" s="16">
        <f>ABS(G13)</f>
        <v>0.21600000000000819</v>
      </c>
    </row>
    <row r="14" spans="1:20" x14ac:dyDescent="0.3">
      <c r="A14" s="38">
        <v>20016</v>
      </c>
      <c r="B14" s="10" t="s">
        <v>38</v>
      </c>
      <c r="C14" s="11">
        <v>153627.133</v>
      </c>
      <c r="D14" s="11">
        <v>128282.868</v>
      </c>
      <c r="E14" s="11">
        <v>919.67200000000003</v>
      </c>
      <c r="F14" s="11">
        <v>919.54700000000003</v>
      </c>
      <c r="G14" s="11">
        <f>E14-F14</f>
        <v>0.125</v>
      </c>
      <c r="H14" s="16">
        <f>ABS(G14)</f>
        <v>0.125</v>
      </c>
    </row>
    <row r="15" spans="1:20" x14ac:dyDescent="0.3">
      <c r="A15" s="38">
        <v>20018</v>
      </c>
      <c r="B15" s="10" t="s">
        <v>38</v>
      </c>
      <c r="C15" s="11">
        <v>152845.85800000001</v>
      </c>
      <c r="D15" s="11">
        <v>151398.20600000001</v>
      </c>
      <c r="E15" s="11">
        <v>904.73400000000004</v>
      </c>
      <c r="F15" s="11">
        <v>904.43899999999996</v>
      </c>
      <c r="G15" s="11">
        <f>E15-F15</f>
        <v>0.29500000000007276</v>
      </c>
      <c r="H15" s="16">
        <f>ABS(G15)</f>
        <v>0.29500000000007276</v>
      </c>
    </row>
    <row r="16" spans="1:20" x14ac:dyDescent="0.3">
      <c r="A16" s="38">
        <v>20019</v>
      </c>
      <c r="B16" s="10" t="s">
        <v>38</v>
      </c>
      <c r="C16" s="11">
        <v>228863.16099999999</v>
      </c>
      <c r="D16" s="11">
        <v>153527.21799999999</v>
      </c>
      <c r="E16" s="11">
        <v>995.37300000000005</v>
      </c>
      <c r="F16" s="11">
        <v>995.20899999999995</v>
      </c>
      <c r="G16" s="11">
        <f>E16-F16</f>
        <v>0.16400000000010095</v>
      </c>
      <c r="H16" s="16">
        <f>ABS(G16)</f>
        <v>0.16400000000010095</v>
      </c>
    </row>
    <row r="17" spans="1:20" ht="17.25" x14ac:dyDescent="0.35">
      <c r="A17" s="38">
        <v>20020</v>
      </c>
      <c r="B17" s="10" t="s">
        <v>38</v>
      </c>
      <c r="C17" s="11">
        <v>228862.12299999999</v>
      </c>
      <c r="D17" s="11">
        <v>153489.367</v>
      </c>
      <c r="E17" s="11">
        <v>995.91899999999998</v>
      </c>
      <c r="F17" s="11">
        <v>995.77</v>
      </c>
      <c r="G17" s="11">
        <f>E17-F17</f>
        <v>0.14900000000000091</v>
      </c>
      <c r="H17" s="16">
        <f>ABS(G17)</f>
        <v>0.14900000000000091</v>
      </c>
      <c r="I17" s="2"/>
      <c r="Q17" s="2"/>
      <c r="R17" s="2"/>
      <c r="S17" s="2"/>
      <c r="T17" s="2"/>
    </row>
    <row r="18" spans="1:20" x14ac:dyDescent="0.3">
      <c r="A18" s="38">
        <v>20021</v>
      </c>
      <c r="B18" s="10" t="s">
        <v>38</v>
      </c>
      <c r="C18" s="11">
        <v>230712.46900000001</v>
      </c>
      <c r="D18" s="11">
        <v>150758.171</v>
      </c>
      <c r="E18" s="11">
        <v>994.45299999999997</v>
      </c>
      <c r="F18" s="11">
        <v>994.48599999999999</v>
      </c>
      <c r="G18" s="11">
        <f>E18-F18</f>
        <v>-3.3000000000015461E-2</v>
      </c>
      <c r="H18" s="16">
        <f>ABS(G18)</f>
        <v>3.3000000000015461E-2</v>
      </c>
    </row>
    <row r="19" spans="1:20" x14ac:dyDescent="0.3">
      <c r="A19" s="38">
        <v>20024</v>
      </c>
      <c r="B19" s="10" t="s">
        <v>38</v>
      </c>
      <c r="C19" s="11">
        <v>230180.31299999999</v>
      </c>
      <c r="D19" s="11">
        <v>149880.39199999999</v>
      </c>
      <c r="E19" s="11">
        <v>996.27300000000002</v>
      </c>
      <c r="F19" s="11">
        <v>996.19299999999998</v>
      </c>
      <c r="G19" s="11">
        <f>E19-F19</f>
        <v>8.0000000000040927E-2</v>
      </c>
      <c r="H19" s="16">
        <f>ABS(G19)</f>
        <v>8.0000000000040927E-2</v>
      </c>
    </row>
    <row r="20" spans="1:20" x14ac:dyDescent="0.3">
      <c r="A20" s="38">
        <v>20034</v>
      </c>
      <c r="B20" s="10" t="s">
        <v>38</v>
      </c>
      <c r="C20" s="11">
        <v>229814.85500000001</v>
      </c>
      <c r="D20" s="11">
        <v>170467.52499999999</v>
      </c>
      <c r="E20" s="11">
        <v>981.66600000000005</v>
      </c>
      <c r="F20" s="11">
        <v>981.88900000000001</v>
      </c>
      <c r="G20" s="11">
        <f>E20-F20</f>
        <v>-0.22299999999995634</v>
      </c>
      <c r="H20" s="16">
        <f>ABS(G20)</f>
        <v>0.22299999999995634</v>
      </c>
    </row>
    <row r="21" spans="1:20" x14ac:dyDescent="0.3">
      <c r="A21" s="38">
        <v>20035</v>
      </c>
      <c r="B21" s="10" t="s">
        <v>38</v>
      </c>
      <c r="C21" s="11">
        <v>229810.231</v>
      </c>
      <c r="D21" s="11">
        <v>170438.878</v>
      </c>
      <c r="E21" s="11">
        <v>984.09</v>
      </c>
      <c r="F21" s="11">
        <v>983.96600000000001</v>
      </c>
      <c r="G21" s="11">
        <f>E21-F21</f>
        <v>0.12400000000002365</v>
      </c>
      <c r="H21" s="16">
        <f>ABS(G21)</f>
        <v>0.12400000000002365</v>
      </c>
    </row>
    <row r="22" spans="1:20" x14ac:dyDescent="0.3">
      <c r="A22" s="38">
        <v>20036</v>
      </c>
      <c r="B22" s="10" t="s">
        <v>38</v>
      </c>
      <c r="C22" s="11">
        <v>232151.10699999999</v>
      </c>
      <c r="D22" s="11">
        <v>167398.11199999999</v>
      </c>
      <c r="E22" s="11">
        <v>985.16300000000001</v>
      </c>
      <c r="F22" s="11">
        <v>985.23199999999997</v>
      </c>
      <c r="G22" s="11">
        <f>E22-F22</f>
        <v>-6.8999999999959982E-2</v>
      </c>
      <c r="H22" s="16">
        <f>ABS(G22)</f>
        <v>6.8999999999959982E-2</v>
      </c>
    </row>
    <row r="23" spans="1:20" x14ac:dyDescent="0.3">
      <c r="A23" s="38">
        <v>20047</v>
      </c>
      <c r="B23" s="10" t="s">
        <v>38</v>
      </c>
      <c r="C23" s="11">
        <v>311464.446</v>
      </c>
      <c r="D23" s="11">
        <v>172573.291</v>
      </c>
      <c r="E23" s="11">
        <v>1048</v>
      </c>
      <c r="F23" s="11">
        <v>1048.02</v>
      </c>
      <c r="G23" s="11">
        <f>E23-F23</f>
        <v>-1.999999999998181E-2</v>
      </c>
      <c r="H23" s="16">
        <f>ABS(G23)</f>
        <v>1.999999999998181E-2</v>
      </c>
    </row>
    <row r="24" spans="1:20" x14ac:dyDescent="0.3">
      <c r="A24" s="38">
        <v>20050</v>
      </c>
      <c r="B24" s="10" t="s">
        <v>38</v>
      </c>
      <c r="C24" s="11">
        <v>306924.86499999999</v>
      </c>
      <c r="D24" s="11">
        <v>172723.19699999999</v>
      </c>
      <c r="E24" s="11">
        <v>1035.2860000000001</v>
      </c>
      <c r="F24" s="11">
        <v>1035.261</v>
      </c>
      <c r="G24" s="11">
        <f>E24-F24</f>
        <v>2.5000000000090949E-2</v>
      </c>
      <c r="H24" s="16">
        <f>ABS(G24)</f>
        <v>2.5000000000090949E-2</v>
      </c>
    </row>
    <row r="25" spans="1:20" x14ac:dyDescent="0.3">
      <c r="A25" s="38">
        <v>20051</v>
      </c>
      <c r="B25" s="10" t="s">
        <v>38</v>
      </c>
      <c r="C25" s="11">
        <v>302576.13099999999</v>
      </c>
      <c r="D25" s="11">
        <v>172774.242</v>
      </c>
      <c r="E25" s="11">
        <v>1068.8009999999999</v>
      </c>
      <c r="F25" s="11">
        <v>1068.587</v>
      </c>
      <c r="G25" s="11">
        <f>E25-F25</f>
        <v>0.21399999999994179</v>
      </c>
      <c r="H25" s="16">
        <f>ABS(G25)</f>
        <v>0.21399999999994179</v>
      </c>
    </row>
    <row r="26" spans="1:20" x14ac:dyDescent="0.3">
      <c r="A26" s="38">
        <v>20053</v>
      </c>
      <c r="B26" s="10" t="s">
        <v>38</v>
      </c>
      <c r="C26" s="11">
        <v>308053.58299999998</v>
      </c>
      <c r="D26" s="11">
        <v>159729.052</v>
      </c>
      <c r="E26" s="11">
        <v>1056.7260000000001</v>
      </c>
      <c r="F26" s="11">
        <v>1056.5260000000001</v>
      </c>
      <c r="G26" s="11">
        <f>E26-F26</f>
        <v>0.20000000000004547</v>
      </c>
      <c r="H26" s="16">
        <f>ABS(G26)</f>
        <v>0.20000000000004547</v>
      </c>
    </row>
    <row r="27" spans="1:20" x14ac:dyDescent="0.3">
      <c r="A27" s="38">
        <v>20057</v>
      </c>
      <c r="B27" s="10" t="s">
        <v>38</v>
      </c>
      <c r="C27" s="11">
        <v>281590.20400000003</v>
      </c>
      <c r="D27" s="11">
        <v>241191.94200000001</v>
      </c>
      <c r="E27" s="11">
        <v>997.173</v>
      </c>
      <c r="F27" s="11">
        <v>997.11199999999997</v>
      </c>
      <c r="G27" s="11">
        <f>E27-F27</f>
        <v>6.100000000003547E-2</v>
      </c>
      <c r="H27" s="16">
        <f>ABS(G27)</f>
        <v>6.100000000003547E-2</v>
      </c>
    </row>
    <row r="28" spans="1:20" x14ac:dyDescent="0.3">
      <c r="A28" s="38">
        <v>20061</v>
      </c>
      <c r="B28" s="10" t="s">
        <v>38</v>
      </c>
      <c r="C28" s="11">
        <v>278952.12800000003</v>
      </c>
      <c r="D28" s="11">
        <v>243153.53099999999</v>
      </c>
      <c r="E28" s="11">
        <v>1004.199</v>
      </c>
      <c r="F28" s="11">
        <v>1004.264</v>
      </c>
      <c r="G28" s="11">
        <f>E28-F28</f>
        <v>-6.500000000005457E-2</v>
      </c>
      <c r="H28" s="16">
        <f>ABS(G28)</f>
        <v>6.500000000005457E-2</v>
      </c>
    </row>
    <row r="29" spans="1:20" x14ac:dyDescent="0.3">
      <c r="A29" s="38">
        <v>20066</v>
      </c>
      <c r="B29" s="10" t="s">
        <v>38</v>
      </c>
      <c r="C29" s="11">
        <v>297714.67499999999</v>
      </c>
      <c r="D29" s="11">
        <v>245052.41200000001</v>
      </c>
      <c r="E29" s="11">
        <v>990.58100000000002</v>
      </c>
      <c r="F29" s="11">
        <v>990.61199999999997</v>
      </c>
      <c r="G29" s="11">
        <f>E29-F29</f>
        <v>-3.0999999999949068E-2</v>
      </c>
      <c r="H29" s="16">
        <f>ABS(G29)</f>
        <v>3.0999999999949068E-2</v>
      </c>
    </row>
    <row r="30" spans="1:20" x14ac:dyDescent="0.3">
      <c r="A30" s="38">
        <v>20070</v>
      </c>
      <c r="B30" s="10" t="s">
        <v>38</v>
      </c>
      <c r="C30" s="11">
        <v>297734.86099999998</v>
      </c>
      <c r="D30" s="11">
        <v>235976.50599999999</v>
      </c>
      <c r="E30" s="11">
        <v>1022.535</v>
      </c>
      <c r="F30" s="11">
        <v>1022.249</v>
      </c>
      <c r="G30" s="11">
        <f>E30-F30</f>
        <v>0.28599999999994452</v>
      </c>
      <c r="H30" s="16">
        <f>ABS(G30)</f>
        <v>0.28599999999994452</v>
      </c>
    </row>
    <row r="31" spans="1:20" x14ac:dyDescent="0.3">
      <c r="A31" s="38">
        <v>20071</v>
      </c>
      <c r="B31" s="10" t="s">
        <v>38</v>
      </c>
      <c r="C31" s="11">
        <v>297776.32799999998</v>
      </c>
      <c r="D31" s="11">
        <v>235979.318</v>
      </c>
      <c r="E31" s="11">
        <v>1022.295</v>
      </c>
      <c r="F31" s="11">
        <v>1022.33</v>
      </c>
      <c r="G31" s="11">
        <f>E31-F31</f>
        <v>-3.5000000000081855E-2</v>
      </c>
      <c r="H31" s="16">
        <f>ABS(G31)</f>
        <v>3.5000000000081855E-2</v>
      </c>
    </row>
    <row r="32" spans="1:20" s="35" customFormat="1" x14ac:dyDescent="0.3">
      <c r="A32" s="38">
        <v>20073</v>
      </c>
      <c r="B32" s="10" t="s">
        <v>38</v>
      </c>
      <c r="C32" s="11">
        <v>294455.13699999999</v>
      </c>
      <c r="D32" s="11">
        <v>231530.73499999999</v>
      </c>
      <c r="E32" s="11">
        <v>986.29</v>
      </c>
      <c r="F32" s="11">
        <v>986.89400000000001</v>
      </c>
      <c r="G32" s="11">
        <f>E32-F32</f>
        <v>-0.60400000000004184</v>
      </c>
      <c r="H32" s="16">
        <f>ABS(G32)</f>
        <v>0.60400000000004184</v>
      </c>
      <c r="I32" s="4"/>
      <c r="Q32" s="4"/>
      <c r="R32" s="4"/>
      <c r="S32" s="4"/>
      <c r="T32" s="4"/>
    </row>
    <row r="33" spans="1:20" s="35" customFormat="1" x14ac:dyDescent="0.3">
      <c r="A33" s="38">
        <v>20077</v>
      </c>
      <c r="B33" s="10" t="s">
        <v>38</v>
      </c>
      <c r="C33" s="11">
        <v>293842.31900000002</v>
      </c>
      <c r="D33" s="11">
        <v>231340.899</v>
      </c>
      <c r="E33" s="11">
        <v>1014.2670000000001</v>
      </c>
      <c r="F33" s="11">
        <v>1014.317</v>
      </c>
      <c r="G33" s="11">
        <f>E33-F33</f>
        <v>-4.9999999999954525E-2</v>
      </c>
      <c r="H33" s="16">
        <f>ABS(G33)</f>
        <v>4.9999999999954525E-2</v>
      </c>
      <c r="I33" s="4"/>
      <c r="Q33" s="4"/>
      <c r="R33" s="4"/>
      <c r="S33" s="4"/>
      <c r="T33" s="4"/>
    </row>
    <row r="34" spans="1:20" x14ac:dyDescent="0.3">
      <c r="A34" s="38">
        <v>20079</v>
      </c>
      <c r="B34" s="10" t="s">
        <v>38</v>
      </c>
      <c r="C34" s="11">
        <v>282787.22700000001</v>
      </c>
      <c r="D34" s="11">
        <v>234125.58</v>
      </c>
      <c r="E34" s="11">
        <v>974.77300000000002</v>
      </c>
      <c r="F34" s="11">
        <v>974.64700000000005</v>
      </c>
      <c r="G34" s="11">
        <f>E34-F34</f>
        <v>0.12599999999997635</v>
      </c>
      <c r="H34" s="16">
        <f>ABS(G34)</f>
        <v>0.12599999999997635</v>
      </c>
    </row>
    <row r="35" spans="1:20" x14ac:dyDescent="0.3">
      <c r="A35" s="38">
        <v>20083</v>
      </c>
      <c r="B35" s="10" t="s">
        <v>38</v>
      </c>
      <c r="C35" s="11">
        <v>282622.61099999998</v>
      </c>
      <c r="D35" s="11">
        <v>236067.00899999999</v>
      </c>
      <c r="E35" s="11">
        <v>981.726</v>
      </c>
      <c r="F35" s="11">
        <v>981.56200000000001</v>
      </c>
      <c r="G35" s="11">
        <f>E35-F35</f>
        <v>0.16399999999998727</v>
      </c>
      <c r="H35" s="16">
        <f>ABS(G35)</f>
        <v>0.16399999999998727</v>
      </c>
    </row>
    <row r="36" spans="1:20" x14ac:dyDescent="0.3">
      <c r="A36" s="38">
        <v>20086</v>
      </c>
      <c r="B36" s="10" t="s">
        <v>38</v>
      </c>
      <c r="C36" s="11">
        <v>283175.685</v>
      </c>
      <c r="D36" s="11">
        <v>252561.53599999999</v>
      </c>
      <c r="E36" s="11">
        <v>1017.811</v>
      </c>
      <c r="F36" s="11">
        <v>1018.0650000000001</v>
      </c>
      <c r="G36" s="11">
        <f>E36-F36</f>
        <v>-0.2540000000000191</v>
      </c>
      <c r="H36" s="16">
        <f>ABS(G36)</f>
        <v>0.2540000000000191</v>
      </c>
    </row>
    <row r="37" spans="1:20" x14ac:dyDescent="0.3">
      <c r="A37" s="38">
        <v>20091</v>
      </c>
      <c r="B37" s="10" t="s">
        <v>38</v>
      </c>
      <c r="C37" s="11">
        <v>218826.68799999999</v>
      </c>
      <c r="D37" s="11">
        <v>241583.215</v>
      </c>
      <c r="E37" s="11">
        <v>874.26099999999997</v>
      </c>
      <c r="F37" s="11">
        <v>874.21799999999996</v>
      </c>
      <c r="G37" s="11">
        <f>E37-F37</f>
        <v>4.3000000000006366E-2</v>
      </c>
      <c r="H37" s="16">
        <f>ABS(G37)</f>
        <v>4.3000000000006366E-2</v>
      </c>
    </row>
    <row r="38" spans="1:20" x14ac:dyDescent="0.3">
      <c r="A38" s="38">
        <v>20092</v>
      </c>
      <c r="B38" s="10" t="s">
        <v>38</v>
      </c>
      <c r="C38" s="11">
        <v>214010.31200000001</v>
      </c>
      <c r="D38" s="11">
        <v>236396.424</v>
      </c>
      <c r="E38" s="11">
        <v>878.80700000000002</v>
      </c>
      <c r="F38" s="11">
        <v>879.04700000000003</v>
      </c>
      <c r="G38" s="11">
        <f>E38-F38</f>
        <v>-0.24000000000000909</v>
      </c>
      <c r="H38" s="16">
        <f>ABS(G38)</f>
        <v>0.24000000000000909</v>
      </c>
    </row>
    <row r="39" spans="1:20" x14ac:dyDescent="0.3">
      <c r="A39" s="38">
        <v>20101</v>
      </c>
      <c r="B39" s="10" t="s">
        <v>38</v>
      </c>
      <c r="C39" s="11">
        <v>217846.554</v>
      </c>
      <c r="D39" s="11">
        <v>231113.986</v>
      </c>
      <c r="E39" s="11">
        <v>938.65800000000002</v>
      </c>
      <c r="F39" s="11">
        <v>938.90300000000002</v>
      </c>
      <c r="G39" s="11">
        <f>E39-F39</f>
        <v>-0.24500000000000455</v>
      </c>
      <c r="H39" s="16">
        <f>ABS(G39)</f>
        <v>0.24500000000000455</v>
      </c>
    </row>
    <row r="40" spans="1:20" x14ac:dyDescent="0.3">
      <c r="A40" s="38">
        <v>20106</v>
      </c>
      <c r="B40" s="10" t="s">
        <v>38</v>
      </c>
      <c r="C40" s="11">
        <v>230570.67600000001</v>
      </c>
      <c r="D40" s="11">
        <v>225462.58799999999</v>
      </c>
      <c r="E40" s="11">
        <v>971</v>
      </c>
      <c r="F40" s="11">
        <v>970.69200000000001</v>
      </c>
      <c r="G40" s="11">
        <f>E40-F40</f>
        <v>0.30799999999999272</v>
      </c>
      <c r="H40" s="16">
        <f>ABS(G40)</f>
        <v>0.30799999999999272</v>
      </c>
    </row>
    <row r="41" spans="1:20" x14ac:dyDescent="0.3">
      <c r="A41" s="38">
        <v>20108</v>
      </c>
      <c r="B41" s="10" t="s">
        <v>38</v>
      </c>
      <c r="C41" s="11">
        <v>232713.45</v>
      </c>
      <c r="D41" s="11">
        <v>227469.54500000001</v>
      </c>
      <c r="E41" s="11">
        <v>958.07600000000002</v>
      </c>
      <c r="F41" s="11">
        <v>957.94200000000001</v>
      </c>
      <c r="G41" s="11">
        <f>E41-F41</f>
        <v>0.13400000000001455</v>
      </c>
      <c r="H41" s="16">
        <f>ABS(G41)</f>
        <v>0.13400000000001455</v>
      </c>
    </row>
    <row r="42" spans="1:20" x14ac:dyDescent="0.3">
      <c r="A42" s="38">
        <v>20109</v>
      </c>
      <c r="B42" s="10" t="s">
        <v>38</v>
      </c>
      <c r="C42" s="11">
        <v>232679.1</v>
      </c>
      <c r="D42" s="11">
        <v>227415.15400000001</v>
      </c>
      <c r="E42" s="11">
        <v>952.84299999999996</v>
      </c>
      <c r="F42" s="11">
        <v>952.57799999999997</v>
      </c>
      <c r="G42" s="11">
        <f>E42-F42</f>
        <v>0.26499999999998636</v>
      </c>
      <c r="H42" s="16">
        <f>ABS(G42)</f>
        <v>0.26499999999998636</v>
      </c>
    </row>
    <row r="43" spans="1:20" x14ac:dyDescent="0.3">
      <c r="A43" s="38">
        <v>20110</v>
      </c>
      <c r="B43" s="10" t="s">
        <v>38</v>
      </c>
      <c r="C43" s="11">
        <v>232582.80799999999</v>
      </c>
      <c r="D43" s="11">
        <v>227385.842</v>
      </c>
      <c r="E43" s="11">
        <v>944.77800000000002</v>
      </c>
      <c r="F43" s="11">
        <v>944.62900000000002</v>
      </c>
      <c r="G43" s="11">
        <f>E43-F43</f>
        <v>0.14900000000000091</v>
      </c>
      <c r="H43" s="16">
        <f>ABS(G43)</f>
        <v>0.14900000000000091</v>
      </c>
    </row>
    <row r="44" spans="1:20" x14ac:dyDescent="0.3">
      <c r="A44" s="38">
        <v>20111</v>
      </c>
      <c r="B44" s="10" t="s">
        <v>38</v>
      </c>
      <c r="C44" s="11">
        <v>232506.649</v>
      </c>
      <c r="D44" s="11">
        <v>229970.478</v>
      </c>
      <c r="E44" s="11">
        <v>957.86400000000003</v>
      </c>
      <c r="F44" s="11">
        <v>957.53700000000003</v>
      </c>
      <c r="G44" s="11">
        <f>E44-F44</f>
        <v>0.32699999999999818</v>
      </c>
      <c r="H44" s="16">
        <f>ABS(G44)</f>
        <v>0.32699999999999818</v>
      </c>
    </row>
    <row r="45" spans="1:20" x14ac:dyDescent="0.3">
      <c r="A45" s="38">
        <v>20112</v>
      </c>
      <c r="B45" s="10" t="s">
        <v>38</v>
      </c>
      <c r="C45" s="11">
        <v>231802.677</v>
      </c>
      <c r="D45" s="11">
        <v>230002.80900000001</v>
      </c>
      <c r="E45" s="11">
        <v>955.24900000000002</v>
      </c>
      <c r="F45" s="11">
        <v>955.07899999999995</v>
      </c>
      <c r="G45" s="11">
        <f>E45-F45</f>
        <v>0.17000000000007276</v>
      </c>
      <c r="H45" s="16">
        <f>ABS(G45)</f>
        <v>0.17000000000007276</v>
      </c>
    </row>
    <row r="46" spans="1:20" x14ac:dyDescent="0.3">
      <c r="A46" s="38">
        <v>20113</v>
      </c>
      <c r="B46" s="10" t="s">
        <v>38</v>
      </c>
      <c r="C46" s="11">
        <v>232708.636</v>
      </c>
      <c r="D46" s="11">
        <v>232658.342</v>
      </c>
      <c r="E46" s="11">
        <v>943.78200000000004</v>
      </c>
      <c r="F46" s="11">
        <v>943.52</v>
      </c>
      <c r="G46" s="11">
        <f>E46-F46</f>
        <v>0.2620000000000573</v>
      </c>
      <c r="H46" s="16">
        <f>ABS(G46)</f>
        <v>0.2620000000000573</v>
      </c>
    </row>
    <row r="47" spans="1:20" x14ac:dyDescent="0.3">
      <c r="A47" s="38">
        <v>20116</v>
      </c>
      <c r="B47" s="10" t="s">
        <v>38</v>
      </c>
      <c r="C47" s="11">
        <v>232375.90700000001</v>
      </c>
      <c r="D47" s="11">
        <v>234475.16099999999</v>
      </c>
      <c r="E47" s="11">
        <v>935.63499999999999</v>
      </c>
      <c r="F47" s="11">
        <v>935.221</v>
      </c>
      <c r="G47" s="11">
        <f>E47-F47</f>
        <v>0.41399999999998727</v>
      </c>
      <c r="H47" s="16">
        <f>ABS(G47)</f>
        <v>0.41399999999998727</v>
      </c>
    </row>
    <row r="48" spans="1:20" x14ac:dyDescent="0.3">
      <c r="A48" s="38">
        <v>20117</v>
      </c>
      <c r="B48" s="10" t="s">
        <v>38</v>
      </c>
      <c r="C48" s="11">
        <v>231821.679</v>
      </c>
      <c r="D48" s="11">
        <v>231996.46599999999</v>
      </c>
      <c r="E48" s="11">
        <v>939.81200000000001</v>
      </c>
      <c r="F48" s="11">
        <v>939.67</v>
      </c>
      <c r="G48" s="11">
        <f>E48-F48</f>
        <v>0.14200000000005275</v>
      </c>
      <c r="H48" s="16">
        <f>ABS(G48)</f>
        <v>0.14200000000005275</v>
      </c>
    </row>
    <row r="49" spans="1:8" x14ac:dyDescent="0.3">
      <c r="A49" s="38">
        <v>20126</v>
      </c>
      <c r="B49" s="10" t="s">
        <v>38</v>
      </c>
      <c r="C49" s="11">
        <v>223472.12299999999</v>
      </c>
      <c r="D49" s="11">
        <v>236082.74400000001</v>
      </c>
      <c r="E49" s="11">
        <v>948.06700000000001</v>
      </c>
      <c r="F49" s="11">
        <v>947.92</v>
      </c>
      <c r="G49" s="11">
        <f>E49-F49</f>
        <v>0.1470000000000482</v>
      </c>
      <c r="H49" s="16">
        <f>ABS(G49)</f>
        <v>0.1470000000000482</v>
      </c>
    </row>
    <row r="50" spans="1:8" x14ac:dyDescent="0.3">
      <c r="A50" s="38">
        <v>20128</v>
      </c>
      <c r="B50" s="10" t="s">
        <v>38</v>
      </c>
      <c r="C50" s="11">
        <v>157561.64600000001</v>
      </c>
      <c r="D50" s="11">
        <v>157899.266</v>
      </c>
      <c r="E50" s="11">
        <v>926.62</v>
      </c>
      <c r="F50" s="11">
        <v>926.73400000000004</v>
      </c>
      <c r="G50" s="11">
        <f>E50-F50</f>
        <v>-0.11400000000003274</v>
      </c>
      <c r="H50" s="16">
        <f>ABS(G50)</f>
        <v>0.11400000000003274</v>
      </c>
    </row>
    <row r="51" spans="1:8" x14ac:dyDescent="0.3">
      <c r="A51" s="38">
        <v>20015</v>
      </c>
      <c r="B51" s="10" t="s">
        <v>39</v>
      </c>
      <c r="C51" s="11">
        <v>153603.86900000001</v>
      </c>
      <c r="D51" s="11">
        <v>128265.788</v>
      </c>
      <c r="E51" s="11">
        <v>916.86500000000001</v>
      </c>
      <c r="F51" s="11">
        <v>917.077</v>
      </c>
      <c r="G51" s="11">
        <f>E51-F51</f>
        <v>-0.21199999999998909</v>
      </c>
      <c r="H51" s="16">
        <f>ABS(G51)</f>
        <v>0.21199999999998909</v>
      </c>
    </row>
    <row r="52" spans="1:8" x14ac:dyDescent="0.3">
      <c r="A52" s="38">
        <v>20026</v>
      </c>
      <c r="B52" s="10" t="s">
        <v>39</v>
      </c>
      <c r="C52" s="11">
        <v>229701.54</v>
      </c>
      <c r="D52" s="11">
        <v>135318.48300000001</v>
      </c>
      <c r="E52" s="11">
        <v>1072.3699999999999</v>
      </c>
      <c r="F52" s="11">
        <v>1072.806</v>
      </c>
      <c r="G52" s="11">
        <f>E52-F52</f>
        <v>-0.43600000000014916</v>
      </c>
      <c r="H52" s="16">
        <f>ABS(G52)</f>
        <v>0.43600000000014916</v>
      </c>
    </row>
    <row r="53" spans="1:8" x14ac:dyDescent="0.3">
      <c r="A53" s="38">
        <v>20031</v>
      </c>
      <c r="B53" s="10" t="s">
        <v>39</v>
      </c>
      <c r="C53" s="11">
        <v>232350.71900000001</v>
      </c>
      <c r="D53" s="11">
        <v>170346.61799999999</v>
      </c>
      <c r="E53" s="11">
        <v>979.54</v>
      </c>
      <c r="F53" s="11">
        <v>980.28300000000002</v>
      </c>
      <c r="G53" s="11">
        <f>E53-F53</f>
        <v>-0.74300000000005184</v>
      </c>
      <c r="H53" s="16">
        <f>ABS(G53)</f>
        <v>0.74300000000005184</v>
      </c>
    </row>
    <row r="54" spans="1:8" x14ac:dyDescent="0.3">
      <c r="A54" s="38">
        <v>20032</v>
      </c>
      <c r="B54" s="10" t="s">
        <v>39</v>
      </c>
      <c r="C54" s="11">
        <v>232313.32500000001</v>
      </c>
      <c r="D54" s="11">
        <v>170338.413</v>
      </c>
      <c r="E54" s="11">
        <v>980.27700000000004</v>
      </c>
      <c r="F54" s="11">
        <v>980.37300000000005</v>
      </c>
      <c r="G54" s="11">
        <f>E54-F54</f>
        <v>-9.6000000000003638E-2</v>
      </c>
      <c r="H54" s="16">
        <f>ABS(G54)</f>
        <v>9.6000000000003638E-2</v>
      </c>
    </row>
    <row r="55" spans="1:8" x14ac:dyDescent="0.3">
      <c r="A55" s="38">
        <v>20042</v>
      </c>
      <c r="B55" s="10" t="s">
        <v>39</v>
      </c>
      <c r="C55" s="11">
        <v>311546.00900000002</v>
      </c>
      <c r="D55" s="11">
        <v>172630.15100000001</v>
      </c>
      <c r="E55" s="11">
        <v>1046.867</v>
      </c>
      <c r="F55" s="11">
        <v>1046.922</v>
      </c>
      <c r="G55" s="11">
        <f>E55-F55</f>
        <v>-5.5000000000063665E-2</v>
      </c>
      <c r="H55" s="16">
        <f>ABS(G55)</f>
        <v>5.5000000000063665E-2</v>
      </c>
    </row>
    <row r="56" spans="1:8" x14ac:dyDescent="0.3">
      <c r="A56" s="38">
        <v>20043</v>
      </c>
      <c r="B56" s="10" t="s">
        <v>39</v>
      </c>
      <c r="C56" s="11">
        <v>311560.35700000002</v>
      </c>
      <c r="D56" s="11">
        <v>172559.595</v>
      </c>
      <c r="E56" s="11">
        <v>1046.383</v>
      </c>
      <c r="F56" s="11">
        <v>1046.306</v>
      </c>
      <c r="G56" s="11">
        <f>E56-F56</f>
        <v>7.6999999999998181E-2</v>
      </c>
      <c r="H56" s="16">
        <f>ABS(G56)</f>
        <v>7.6999999999998181E-2</v>
      </c>
    </row>
    <row r="57" spans="1:8" x14ac:dyDescent="0.3">
      <c r="A57" s="38">
        <v>20044</v>
      </c>
      <c r="B57" s="10" t="s">
        <v>39</v>
      </c>
      <c r="C57" s="11">
        <v>311626.60200000001</v>
      </c>
      <c r="D57" s="11">
        <v>172522.70600000001</v>
      </c>
      <c r="E57" s="11">
        <v>1040.3309999999999</v>
      </c>
      <c r="F57" s="11">
        <v>1040.3679999999999</v>
      </c>
      <c r="G57" s="11">
        <f>E57-F57</f>
        <v>-3.7000000000034561E-2</v>
      </c>
      <c r="H57" s="16">
        <f>ABS(G57)</f>
        <v>3.7000000000034561E-2</v>
      </c>
    </row>
    <row r="58" spans="1:8" x14ac:dyDescent="0.3">
      <c r="A58" s="38">
        <v>20048</v>
      </c>
      <c r="B58" s="10" t="s">
        <v>39</v>
      </c>
      <c r="C58" s="11">
        <v>306937.95699999999</v>
      </c>
      <c r="D58" s="11">
        <v>172769.361</v>
      </c>
      <c r="E58" s="11">
        <v>1033.751</v>
      </c>
      <c r="F58" s="11">
        <v>1033.8530000000001</v>
      </c>
      <c r="G58" s="11">
        <f>E58-F58</f>
        <v>-0.10200000000008913</v>
      </c>
      <c r="H58" s="16">
        <f>ABS(G58)</f>
        <v>0.10200000000008913</v>
      </c>
    </row>
    <row r="59" spans="1:8" x14ac:dyDescent="0.3">
      <c r="A59" s="38">
        <v>20052</v>
      </c>
      <c r="B59" s="10" t="s">
        <v>39</v>
      </c>
      <c r="C59" s="11">
        <v>302999.68199999997</v>
      </c>
      <c r="D59" s="11">
        <v>166341.21</v>
      </c>
      <c r="E59" s="11">
        <v>1043.6099999999999</v>
      </c>
      <c r="F59" s="11">
        <v>1044.079</v>
      </c>
      <c r="G59" s="11">
        <f>E59-F59</f>
        <v>-0.46900000000005093</v>
      </c>
      <c r="H59" s="16">
        <f>ABS(G59)</f>
        <v>0.46900000000005093</v>
      </c>
    </row>
    <row r="60" spans="1:8" x14ac:dyDescent="0.3">
      <c r="A60" s="38">
        <v>20054</v>
      </c>
      <c r="B60" s="10" t="s">
        <v>39</v>
      </c>
      <c r="C60" s="11">
        <v>281551.68300000002</v>
      </c>
      <c r="D60" s="11">
        <v>241292.446</v>
      </c>
      <c r="E60" s="11">
        <v>998.53800000000001</v>
      </c>
      <c r="F60" s="11">
        <v>998.63199999999995</v>
      </c>
      <c r="G60" s="11">
        <f>E60-F60</f>
        <v>-9.3999999999937245E-2</v>
      </c>
      <c r="H60" s="16">
        <f>ABS(G60)</f>
        <v>9.3999999999937245E-2</v>
      </c>
    </row>
    <row r="61" spans="1:8" x14ac:dyDescent="0.3">
      <c r="A61" s="38">
        <v>20055</v>
      </c>
      <c r="B61" s="10" t="s">
        <v>39</v>
      </c>
      <c r="C61" s="11">
        <v>281542.989</v>
      </c>
      <c r="D61" s="11">
        <v>241373.073</v>
      </c>
      <c r="E61" s="11">
        <v>997.31</v>
      </c>
      <c r="F61" s="11">
        <v>997.42100000000005</v>
      </c>
      <c r="G61" s="11">
        <f>E61-F61</f>
        <v>-0.11100000000010368</v>
      </c>
      <c r="H61" s="16">
        <f>ABS(G61)</f>
        <v>0.11100000000010368</v>
      </c>
    </row>
    <row r="62" spans="1:8" x14ac:dyDescent="0.3">
      <c r="A62" s="38">
        <v>20058</v>
      </c>
      <c r="B62" s="10" t="s">
        <v>39</v>
      </c>
      <c r="C62" s="11">
        <v>281672.17300000001</v>
      </c>
      <c r="D62" s="11">
        <v>241213.63399999999</v>
      </c>
      <c r="E62" s="11">
        <v>996.08600000000001</v>
      </c>
      <c r="F62" s="11">
        <v>996.221</v>
      </c>
      <c r="G62" s="11">
        <f>E62-F62</f>
        <v>-0.13499999999999091</v>
      </c>
      <c r="H62" s="16">
        <f>ABS(G62)</f>
        <v>0.13499999999999091</v>
      </c>
    </row>
    <row r="63" spans="1:8" x14ac:dyDescent="0.3">
      <c r="A63" s="38">
        <v>20060</v>
      </c>
      <c r="B63" s="10" t="s">
        <v>39</v>
      </c>
      <c r="C63" s="11">
        <v>280966.38299999997</v>
      </c>
      <c r="D63" s="11">
        <v>243319.731</v>
      </c>
      <c r="E63" s="11">
        <v>982.22500000000002</v>
      </c>
      <c r="F63" s="11">
        <v>981.93299999999999</v>
      </c>
      <c r="G63" s="11">
        <f>E63-F63</f>
        <v>0.29200000000003001</v>
      </c>
      <c r="H63" s="16">
        <f>ABS(G63)</f>
        <v>0.29200000000003001</v>
      </c>
    </row>
    <row r="64" spans="1:8" x14ac:dyDescent="0.3">
      <c r="A64" s="38">
        <v>20063</v>
      </c>
      <c r="B64" s="10" t="s">
        <v>39</v>
      </c>
      <c r="C64" s="11">
        <v>301174.43699999998</v>
      </c>
      <c r="D64" s="11">
        <v>245028.82399999999</v>
      </c>
      <c r="E64" s="11">
        <v>997.70500000000004</v>
      </c>
      <c r="F64" s="11">
        <v>997.62</v>
      </c>
      <c r="G64" s="11">
        <f>E64-F64</f>
        <v>8.500000000003638E-2</v>
      </c>
      <c r="H64" s="16">
        <f>ABS(G64)</f>
        <v>8.500000000003638E-2</v>
      </c>
    </row>
    <row r="65" spans="1:8" x14ac:dyDescent="0.3">
      <c r="A65" s="38">
        <v>20064</v>
      </c>
      <c r="B65" s="10" t="s">
        <v>39</v>
      </c>
      <c r="C65" s="11">
        <v>296687.85100000002</v>
      </c>
      <c r="D65" s="11">
        <v>245249.04800000001</v>
      </c>
      <c r="E65" s="11">
        <v>998.59100000000001</v>
      </c>
      <c r="F65" s="11">
        <v>998.63300000000004</v>
      </c>
      <c r="G65" s="11">
        <f>E65-F65</f>
        <v>-4.2000000000030013E-2</v>
      </c>
      <c r="H65" s="16">
        <f>ABS(G65)</f>
        <v>4.2000000000030013E-2</v>
      </c>
    </row>
    <row r="66" spans="1:8" x14ac:dyDescent="0.3">
      <c r="A66" s="38">
        <v>20065</v>
      </c>
      <c r="B66" s="10" t="s">
        <v>39</v>
      </c>
      <c r="C66" s="11">
        <v>296694.54100000003</v>
      </c>
      <c r="D66" s="11">
        <v>245271.46</v>
      </c>
      <c r="E66" s="11">
        <v>999.30600000000004</v>
      </c>
      <c r="F66" s="11">
        <v>999.52099999999996</v>
      </c>
      <c r="G66" s="11">
        <f>E66-F66</f>
        <v>-0.21499999999991815</v>
      </c>
      <c r="H66" s="16">
        <f>ABS(G66)</f>
        <v>0.21499999999991815</v>
      </c>
    </row>
    <row r="67" spans="1:8" x14ac:dyDescent="0.3">
      <c r="A67" s="38">
        <v>20074</v>
      </c>
      <c r="B67" s="10" t="s">
        <v>39</v>
      </c>
      <c r="C67" s="11">
        <v>293673.76299999998</v>
      </c>
      <c r="D67" s="11">
        <v>231517.799</v>
      </c>
      <c r="E67" s="11">
        <v>984.11099999999999</v>
      </c>
      <c r="F67" s="11">
        <v>984.125</v>
      </c>
      <c r="G67" s="11">
        <f>E67-F67</f>
        <v>-1.4000000000010004E-2</v>
      </c>
      <c r="H67" s="16">
        <f>ABS(G67)</f>
        <v>1.4000000000010004E-2</v>
      </c>
    </row>
    <row r="68" spans="1:8" x14ac:dyDescent="0.3">
      <c r="A68" s="38">
        <v>20080</v>
      </c>
      <c r="B68" s="10" t="s">
        <v>39</v>
      </c>
      <c r="C68" s="11">
        <v>282734.35700000002</v>
      </c>
      <c r="D68" s="11">
        <v>234128.05100000001</v>
      </c>
      <c r="E68" s="11">
        <v>972.46299999999997</v>
      </c>
      <c r="F68" s="11">
        <v>972.56299999999999</v>
      </c>
      <c r="G68" s="11">
        <f>E68-F68</f>
        <v>-0.10000000000002274</v>
      </c>
      <c r="H68" s="16">
        <f>ABS(G68)</f>
        <v>0.10000000000002274</v>
      </c>
    </row>
    <row r="69" spans="1:8" x14ac:dyDescent="0.3">
      <c r="A69" s="38">
        <v>20089</v>
      </c>
      <c r="B69" s="10" t="s">
        <v>39</v>
      </c>
      <c r="C69" s="11">
        <v>265678.125</v>
      </c>
      <c r="D69" s="11">
        <v>237874.08900000001</v>
      </c>
      <c r="E69" s="11">
        <v>990.74099999999999</v>
      </c>
      <c r="F69" s="11">
        <v>990.79399999999998</v>
      </c>
      <c r="G69" s="11">
        <f>E69-F69</f>
        <v>-5.2999999999997272E-2</v>
      </c>
      <c r="H69" s="16">
        <f>ABS(G69)</f>
        <v>5.2999999999997272E-2</v>
      </c>
    </row>
    <row r="70" spans="1:8" ht="16.5" customHeight="1" x14ac:dyDescent="0.3">
      <c r="A70" s="38">
        <v>20090</v>
      </c>
      <c r="B70" s="10" t="s">
        <v>39</v>
      </c>
      <c r="C70" s="11">
        <v>265724.26899999997</v>
      </c>
      <c r="D70" s="11">
        <v>238411.58499999999</v>
      </c>
      <c r="E70" s="11">
        <v>994.01400000000001</v>
      </c>
      <c r="F70" s="11">
        <v>993.78200000000004</v>
      </c>
      <c r="G70" s="11">
        <f>E70-F70</f>
        <v>0.2319999999999709</v>
      </c>
      <c r="H70" s="16">
        <f>ABS(G70)</f>
        <v>0.2319999999999709</v>
      </c>
    </row>
    <row r="71" spans="1:8" x14ac:dyDescent="0.3">
      <c r="A71" s="38">
        <v>20102</v>
      </c>
      <c r="B71" s="10" t="s">
        <v>39</v>
      </c>
      <c r="C71" s="11">
        <v>217976.78</v>
      </c>
      <c r="D71" s="11">
        <v>231600.35</v>
      </c>
      <c r="E71" s="11">
        <v>942.88499999999999</v>
      </c>
      <c r="F71" s="11">
        <v>942.85900000000004</v>
      </c>
      <c r="G71" s="11">
        <f>E71-F71</f>
        <v>2.5999999999953616E-2</v>
      </c>
      <c r="H71" s="16">
        <f>ABS(G71)</f>
        <v>2.5999999999953616E-2</v>
      </c>
    </row>
    <row r="72" spans="1:8" x14ac:dyDescent="0.3">
      <c r="A72" s="38">
        <v>20119</v>
      </c>
      <c r="B72" s="10" t="s">
        <v>39</v>
      </c>
      <c r="C72" s="11">
        <v>223360.674</v>
      </c>
      <c r="D72" s="11">
        <v>235768.709</v>
      </c>
      <c r="E72" s="11">
        <v>948.17899999999997</v>
      </c>
      <c r="F72" s="11">
        <v>948.41499999999996</v>
      </c>
      <c r="G72" s="11">
        <f>E72-F72</f>
        <v>-0.23599999999999</v>
      </c>
      <c r="H72" s="16">
        <f>ABS(G72)</f>
        <v>0.23599999999999</v>
      </c>
    </row>
    <row r="73" spans="1:8" x14ac:dyDescent="0.3">
      <c r="A73" s="38">
        <v>20120</v>
      </c>
      <c r="B73" s="10" t="s">
        <v>39</v>
      </c>
      <c r="C73" s="11">
        <v>223135.69099999999</v>
      </c>
      <c r="D73" s="11">
        <v>235751.924</v>
      </c>
      <c r="E73" s="11">
        <v>945.54200000000003</v>
      </c>
      <c r="F73" s="11">
        <v>945.87800000000004</v>
      </c>
      <c r="G73" s="11">
        <f>E73-F73</f>
        <v>-0.33600000000001273</v>
      </c>
      <c r="H73" s="16">
        <f>ABS(G73)</f>
        <v>0.33600000000001273</v>
      </c>
    </row>
    <row r="74" spans="1:8" x14ac:dyDescent="0.3">
      <c r="A74" s="38">
        <v>20121</v>
      </c>
      <c r="B74" s="10" t="s">
        <v>39</v>
      </c>
      <c r="C74" s="11">
        <v>222961.06700000001</v>
      </c>
      <c r="D74" s="11">
        <v>235861.41</v>
      </c>
      <c r="E74" s="11">
        <v>946.45600000000002</v>
      </c>
      <c r="F74" s="11">
        <v>946.53499999999997</v>
      </c>
      <c r="G74" s="11">
        <f>E74-F74</f>
        <v>-7.8999999999950887E-2</v>
      </c>
      <c r="H74" s="16">
        <f>ABS(G74)</f>
        <v>7.8999999999950887E-2</v>
      </c>
    </row>
    <row r="75" spans="1:8" x14ac:dyDescent="0.3">
      <c r="A75" s="38">
        <v>20127</v>
      </c>
      <c r="B75" s="10" t="s">
        <v>39</v>
      </c>
      <c r="C75" s="11">
        <v>215625.98199999999</v>
      </c>
      <c r="D75" s="11">
        <v>236245.473</v>
      </c>
      <c r="E75" s="11">
        <v>955.06700000000001</v>
      </c>
      <c r="F75" s="11">
        <v>954.91800000000001</v>
      </c>
      <c r="G75" s="11">
        <f>E75-F75</f>
        <v>0.14900000000000091</v>
      </c>
      <c r="H75" s="16">
        <f>ABS(G75)</f>
        <v>0.14900000000000091</v>
      </c>
    </row>
    <row r="76" spans="1:8" x14ac:dyDescent="0.3">
      <c r="A76" s="38">
        <v>20002</v>
      </c>
      <c r="B76" s="10" t="s">
        <v>37</v>
      </c>
      <c r="C76" s="11">
        <v>155276.486</v>
      </c>
      <c r="D76" s="11">
        <v>159192.853</v>
      </c>
      <c r="E76" s="11">
        <v>920.625</v>
      </c>
      <c r="F76" s="11">
        <v>920.55399999999997</v>
      </c>
      <c r="G76" s="11">
        <f>E76-F76</f>
        <v>7.1000000000026375E-2</v>
      </c>
      <c r="H76" s="16">
        <f>ABS(G76)</f>
        <v>7.1000000000026375E-2</v>
      </c>
    </row>
    <row r="77" spans="1:8" x14ac:dyDescent="0.3">
      <c r="A77" s="38">
        <v>20003</v>
      </c>
      <c r="B77" s="10" t="s">
        <v>37</v>
      </c>
      <c r="C77" s="11">
        <v>155465.16500000001</v>
      </c>
      <c r="D77" s="11">
        <v>157953.973</v>
      </c>
      <c r="E77" s="11">
        <v>920.35799999999995</v>
      </c>
      <c r="F77" s="11">
        <v>920.48400000000004</v>
      </c>
      <c r="G77" s="11">
        <f>E77-F77</f>
        <v>-0.12600000000009004</v>
      </c>
      <c r="H77" s="16">
        <f>ABS(G77)</f>
        <v>0.12600000000009004</v>
      </c>
    </row>
    <row r="78" spans="1:8" x14ac:dyDescent="0.3">
      <c r="A78" s="38">
        <v>20004</v>
      </c>
      <c r="B78" s="10" t="s">
        <v>37</v>
      </c>
      <c r="C78" s="11">
        <v>155523.92499999999</v>
      </c>
      <c r="D78" s="11">
        <v>157974.856</v>
      </c>
      <c r="E78" s="11">
        <v>920.86199999999997</v>
      </c>
      <c r="F78" s="11">
        <v>921.27599999999995</v>
      </c>
      <c r="G78" s="11">
        <f>E78-F78</f>
        <v>-0.41399999999998727</v>
      </c>
      <c r="H78" s="16">
        <f>ABS(G78)</f>
        <v>0.41399999999998727</v>
      </c>
    </row>
    <row r="79" spans="1:8" x14ac:dyDescent="0.3">
      <c r="A79" s="38">
        <v>20012</v>
      </c>
      <c r="B79" s="10" t="s">
        <v>37</v>
      </c>
      <c r="C79" s="11">
        <v>131928.40400000001</v>
      </c>
      <c r="D79" s="11">
        <v>149443.04800000001</v>
      </c>
      <c r="E79" s="11">
        <v>897.47299999999996</v>
      </c>
      <c r="F79" s="11">
        <v>897.60900000000004</v>
      </c>
      <c r="G79" s="11">
        <f>E79-F79</f>
        <v>-0.13600000000008095</v>
      </c>
      <c r="H79" s="16">
        <f>ABS(G79)</f>
        <v>0.13600000000008095</v>
      </c>
    </row>
    <row r="80" spans="1:8" x14ac:dyDescent="0.3">
      <c r="A80" s="38">
        <v>20014</v>
      </c>
      <c r="B80" s="10" t="s">
        <v>37</v>
      </c>
      <c r="C80" s="11">
        <v>127936.701</v>
      </c>
      <c r="D80" s="11">
        <v>149832.85699999999</v>
      </c>
      <c r="E80" s="11">
        <v>801.18299999999999</v>
      </c>
      <c r="F80" s="11">
        <v>801.52300000000002</v>
      </c>
      <c r="G80" s="11">
        <f>E80-F80</f>
        <v>-0.34000000000003183</v>
      </c>
      <c r="H80" s="16">
        <f>ABS(G80)</f>
        <v>0.34000000000003183</v>
      </c>
    </row>
    <row r="81" spans="1:20" x14ac:dyDescent="0.3">
      <c r="A81" s="38">
        <v>20023</v>
      </c>
      <c r="B81" s="10" t="s">
        <v>37</v>
      </c>
      <c r="C81" s="11">
        <v>230713.49100000001</v>
      </c>
      <c r="D81" s="11">
        <v>150687.22</v>
      </c>
      <c r="E81" s="11">
        <v>994.02700000000004</v>
      </c>
      <c r="F81" s="11">
        <v>994.21100000000001</v>
      </c>
      <c r="G81" s="11">
        <f>E81-F81</f>
        <v>-0.18399999999996908</v>
      </c>
      <c r="H81" s="16">
        <f>ABS(G81)</f>
        <v>0.18399999999996908</v>
      </c>
    </row>
    <row r="82" spans="1:20" x14ac:dyDescent="0.3">
      <c r="A82" s="38">
        <v>20025</v>
      </c>
      <c r="B82" s="10" t="s">
        <v>37</v>
      </c>
      <c r="C82" s="11">
        <v>229581.476</v>
      </c>
      <c r="D82" s="11">
        <v>149830.92199999999</v>
      </c>
      <c r="E82" s="11">
        <v>999.649</v>
      </c>
      <c r="F82" s="11">
        <v>1000.011</v>
      </c>
      <c r="G82" s="11">
        <f>E82-F82</f>
        <v>-0.36199999999996635</v>
      </c>
      <c r="H82" s="16">
        <f>ABS(G82)</f>
        <v>0.36199999999996635</v>
      </c>
    </row>
    <row r="83" spans="1:20" x14ac:dyDescent="0.3">
      <c r="A83" s="38">
        <v>20027</v>
      </c>
      <c r="B83" s="10" t="s">
        <v>37</v>
      </c>
      <c r="C83" s="11">
        <v>243155.986</v>
      </c>
      <c r="D83" s="11">
        <v>166129.103</v>
      </c>
      <c r="E83" s="11">
        <v>954.96600000000001</v>
      </c>
      <c r="F83" s="11">
        <v>955.04300000000001</v>
      </c>
      <c r="G83" s="11">
        <f>E83-F83</f>
        <v>-7.6999999999998181E-2</v>
      </c>
      <c r="H83" s="16">
        <f>ABS(G83)</f>
        <v>7.6999999999998181E-2</v>
      </c>
    </row>
    <row r="84" spans="1:20" s="36" customFormat="1" x14ac:dyDescent="0.3">
      <c r="A84" s="38">
        <v>20028</v>
      </c>
      <c r="B84" s="10" t="s">
        <v>37</v>
      </c>
      <c r="C84" s="11">
        <v>234506.864</v>
      </c>
      <c r="D84" s="11">
        <v>164741.27499999999</v>
      </c>
      <c r="E84" s="11">
        <v>993.553</v>
      </c>
      <c r="F84" s="11">
        <v>993.36300000000006</v>
      </c>
      <c r="G84" s="11">
        <f>E84-F84</f>
        <v>0.18999999999994088</v>
      </c>
      <c r="H84" s="16">
        <f>ABS(G84)</f>
        <v>0.18999999999994088</v>
      </c>
      <c r="I84" s="4"/>
      <c r="Q84" s="4"/>
      <c r="R84" s="4"/>
      <c r="S84" s="4"/>
      <c r="T84" s="4"/>
    </row>
    <row r="85" spans="1:20" x14ac:dyDescent="0.3">
      <c r="A85" s="38">
        <v>20029</v>
      </c>
      <c r="B85" s="10" t="s">
        <v>37</v>
      </c>
      <c r="C85" s="11">
        <v>234487.785</v>
      </c>
      <c r="D85" s="11">
        <v>164762.166</v>
      </c>
      <c r="E85" s="11">
        <v>992.34199999999998</v>
      </c>
      <c r="F85" s="11">
        <v>992.29399999999998</v>
      </c>
      <c r="G85" s="11">
        <f>E85-F85</f>
        <v>4.8000000000001819E-2</v>
      </c>
      <c r="H85" s="16">
        <f>ABS(G85)</f>
        <v>4.8000000000001819E-2</v>
      </c>
    </row>
    <row r="86" spans="1:20" x14ac:dyDescent="0.3">
      <c r="A86" s="38">
        <v>20030</v>
      </c>
      <c r="B86" s="10" t="s">
        <v>37</v>
      </c>
      <c r="C86" s="11">
        <v>234475.851</v>
      </c>
      <c r="D86" s="11">
        <v>164782.17800000001</v>
      </c>
      <c r="E86" s="11">
        <v>992.08900000000006</v>
      </c>
      <c r="F86" s="11">
        <v>992.23599999999999</v>
      </c>
      <c r="G86" s="11">
        <f>E86-F86</f>
        <v>-0.14699999999993452</v>
      </c>
      <c r="H86" s="16">
        <f>ABS(G86)</f>
        <v>0.14699999999993452</v>
      </c>
    </row>
    <row r="87" spans="1:20" x14ac:dyDescent="0.3">
      <c r="A87" s="38">
        <v>20033</v>
      </c>
      <c r="B87" s="10" t="s">
        <v>37</v>
      </c>
      <c r="C87" s="11">
        <v>229814.73499999999</v>
      </c>
      <c r="D87" s="11">
        <v>170532.34899999999</v>
      </c>
      <c r="E87" s="11">
        <v>983.50199999999995</v>
      </c>
      <c r="F87" s="11">
        <v>983.31700000000001</v>
      </c>
      <c r="G87" s="11">
        <f>E87-F87</f>
        <v>0.18499999999994543</v>
      </c>
      <c r="H87" s="16">
        <f>ABS(G87)</f>
        <v>0.18499999999994543</v>
      </c>
    </row>
    <row r="88" spans="1:20" x14ac:dyDescent="0.3">
      <c r="A88" s="38">
        <v>20037</v>
      </c>
      <c r="B88" s="10" t="s">
        <v>37</v>
      </c>
      <c r="C88" s="11">
        <v>317904.62699999998</v>
      </c>
      <c r="D88" s="11">
        <v>170067.21599999999</v>
      </c>
      <c r="E88" s="11">
        <v>1079.4870000000001</v>
      </c>
      <c r="F88" s="11">
        <v>1079.3140000000001</v>
      </c>
      <c r="G88" s="11">
        <f>E88-F88</f>
        <v>0.17300000000000182</v>
      </c>
      <c r="H88" s="16">
        <f>ABS(G88)</f>
        <v>0.17300000000000182</v>
      </c>
    </row>
    <row r="89" spans="1:20" x14ac:dyDescent="0.3">
      <c r="A89" s="38">
        <v>20038</v>
      </c>
      <c r="B89" s="10" t="s">
        <v>37</v>
      </c>
      <c r="C89" s="11">
        <v>317934.77299999999</v>
      </c>
      <c r="D89" s="11">
        <v>170059.05900000001</v>
      </c>
      <c r="E89" s="11">
        <v>1078.886</v>
      </c>
      <c r="F89" s="11">
        <v>1078.741</v>
      </c>
      <c r="G89" s="11">
        <f>E89-F89</f>
        <v>0.14499999999998181</v>
      </c>
      <c r="H89" s="16">
        <f>ABS(G89)</f>
        <v>0.14499999999998181</v>
      </c>
    </row>
    <row r="90" spans="1:20" x14ac:dyDescent="0.3">
      <c r="A90" s="38">
        <v>20039</v>
      </c>
      <c r="B90" s="10" t="s">
        <v>37</v>
      </c>
      <c r="C90" s="11">
        <v>317963.71500000003</v>
      </c>
      <c r="D90" s="11">
        <v>170178.723</v>
      </c>
      <c r="E90" s="11">
        <v>1073.617</v>
      </c>
      <c r="F90" s="11">
        <v>1073.6199999999999</v>
      </c>
      <c r="G90" s="11">
        <f>E90-F90</f>
        <v>-2.9999999999290594E-3</v>
      </c>
      <c r="H90" s="16">
        <f>ABS(G90)</f>
        <v>2.9999999999290594E-3</v>
      </c>
    </row>
    <row r="91" spans="1:20" x14ac:dyDescent="0.3">
      <c r="A91" s="38">
        <v>20040</v>
      </c>
      <c r="B91" s="10" t="s">
        <v>37</v>
      </c>
      <c r="C91" s="11">
        <v>311660.09399999998</v>
      </c>
      <c r="D91" s="11">
        <v>172742.09700000001</v>
      </c>
      <c r="E91" s="11">
        <v>1048.538</v>
      </c>
      <c r="F91" s="11">
        <v>1048.413</v>
      </c>
      <c r="G91" s="11">
        <f>E91-F91</f>
        <v>0.125</v>
      </c>
      <c r="H91" s="16">
        <f>ABS(G91)</f>
        <v>0.125</v>
      </c>
    </row>
    <row r="92" spans="1:20" x14ac:dyDescent="0.3">
      <c r="A92" s="38">
        <v>20041</v>
      </c>
      <c r="B92" s="10" t="s">
        <v>37</v>
      </c>
      <c r="C92" s="11">
        <v>311569.82900000003</v>
      </c>
      <c r="D92" s="11">
        <v>172779.55600000001</v>
      </c>
      <c r="E92" s="11">
        <v>1042.3420000000001</v>
      </c>
      <c r="F92" s="11">
        <v>1042.2739999999999</v>
      </c>
      <c r="G92" s="11">
        <f>E92-F92</f>
        <v>6.8000000000211003E-2</v>
      </c>
      <c r="H92" s="16">
        <f>ABS(G92)</f>
        <v>6.8000000000211003E-2</v>
      </c>
    </row>
    <row r="93" spans="1:20" x14ac:dyDescent="0.3">
      <c r="A93" s="38">
        <v>20056</v>
      </c>
      <c r="B93" s="10" t="s">
        <v>37</v>
      </c>
      <c r="C93" s="11">
        <v>281455.40100000001</v>
      </c>
      <c r="D93" s="11">
        <v>241308.00700000001</v>
      </c>
      <c r="E93" s="11">
        <v>990.58699999999999</v>
      </c>
      <c r="F93" s="11">
        <v>990.89300000000003</v>
      </c>
      <c r="G93" s="11">
        <f>E93-F93</f>
        <v>-0.30600000000004002</v>
      </c>
      <c r="H93" s="16">
        <f>ABS(G93)</f>
        <v>0.30600000000004002</v>
      </c>
    </row>
    <row r="94" spans="1:20" x14ac:dyDescent="0.3">
      <c r="A94" s="38">
        <v>20059</v>
      </c>
      <c r="B94" s="10" t="s">
        <v>37</v>
      </c>
      <c r="C94" s="11">
        <v>281706.68199999997</v>
      </c>
      <c r="D94" s="11">
        <v>241115.50200000001</v>
      </c>
      <c r="E94" s="11">
        <v>995.73599999999999</v>
      </c>
      <c r="F94" s="11">
        <v>995.93899999999996</v>
      </c>
      <c r="G94" s="11">
        <f>E94-F94</f>
        <v>-0.20299999999997453</v>
      </c>
      <c r="H94" s="16">
        <f>ABS(G94)</f>
        <v>0.20299999999997453</v>
      </c>
    </row>
    <row r="95" spans="1:20" x14ac:dyDescent="0.3">
      <c r="A95" s="38">
        <v>20072</v>
      </c>
      <c r="B95" s="10" t="s">
        <v>37</v>
      </c>
      <c r="C95" s="11">
        <v>297841.95600000001</v>
      </c>
      <c r="D95" s="11">
        <v>235977.245</v>
      </c>
      <c r="E95" s="11">
        <v>1021.9880000000001</v>
      </c>
      <c r="F95" s="11">
        <v>1022.034</v>
      </c>
      <c r="G95" s="11">
        <f>E95-F95</f>
        <v>-4.5999999999935426E-2</v>
      </c>
      <c r="H95" s="16">
        <f>ABS(G95)</f>
        <v>4.5999999999935426E-2</v>
      </c>
    </row>
    <row r="96" spans="1:20" x14ac:dyDescent="0.3">
      <c r="A96" s="38">
        <v>20075</v>
      </c>
      <c r="B96" s="10" t="s">
        <v>37</v>
      </c>
      <c r="C96" s="11">
        <v>293981.56</v>
      </c>
      <c r="D96" s="11">
        <v>231559.08</v>
      </c>
      <c r="E96" s="11">
        <v>990.255</v>
      </c>
      <c r="F96" s="11">
        <v>990.077</v>
      </c>
      <c r="G96" s="11">
        <f>E96-F96</f>
        <v>0.17799999999999727</v>
      </c>
      <c r="H96" s="16">
        <f>ABS(G96)</f>
        <v>0.17799999999999727</v>
      </c>
    </row>
    <row r="97" spans="1:8" x14ac:dyDescent="0.3">
      <c r="A97" s="38">
        <v>20078</v>
      </c>
      <c r="B97" s="10" t="s">
        <v>37</v>
      </c>
      <c r="C97" s="11">
        <v>293746.049</v>
      </c>
      <c r="D97" s="11">
        <v>231325.133</v>
      </c>
      <c r="E97" s="11">
        <v>1014.575</v>
      </c>
      <c r="F97" s="11">
        <v>1014.676</v>
      </c>
      <c r="G97" s="11">
        <f>E97-F97</f>
        <v>-0.10099999999999909</v>
      </c>
      <c r="H97" s="16">
        <f>ABS(G97)</f>
        <v>0.10099999999999909</v>
      </c>
    </row>
    <row r="98" spans="1:8" x14ac:dyDescent="0.3">
      <c r="A98" s="38">
        <v>20081</v>
      </c>
      <c r="B98" s="10" t="s">
        <v>37</v>
      </c>
      <c r="C98" s="11">
        <v>282680.28899999999</v>
      </c>
      <c r="D98" s="11">
        <v>236103.20199999999</v>
      </c>
      <c r="E98" s="11">
        <v>980.11699999999996</v>
      </c>
      <c r="F98" s="11">
        <v>980.27099999999996</v>
      </c>
      <c r="G98" s="11">
        <f>E98-F98</f>
        <v>-0.15399999999999636</v>
      </c>
      <c r="H98" s="16">
        <f>ABS(G98)</f>
        <v>0.15399999999999636</v>
      </c>
    </row>
    <row r="99" spans="1:8" x14ac:dyDescent="0.3">
      <c r="A99" s="38">
        <v>20082</v>
      </c>
      <c r="B99" s="10" t="s">
        <v>37</v>
      </c>
      <c r="C99" s="11">
        <v>282645.201</v>
      </c>
      <c r="D99" s="11">
        <v>236081.47099999999</v>
      </c>
      <c r="E99" s="11">
        <v>981.40099999999995</v>
      </c>
      <c r="F99" s="11">
        <v>981.57799999999997</v>
      </c>
      <c r="G99" s="11">
        <f>E99-F99</f>
        <v>-0.17700000000002092</v>
      </c>
      <c r="H99" s="16">
        <f>ABS(G99)</f>
        <v>0.17700000000002092</v>
      </c>
    </row>
    <row r="100" spans="1:8" x14ac:dyDescent="0.3">
      <c r="A100" s="38">
        <v>20085</v>
      </c>
      <c r="B100" s="10" t="s">
        <v>37</v>
      </c>
      <c r="C100" s="11">
        <v>283243.946</v>
      </c>
      <c r="D100" s="11">
        <v>252629.14</v>
      </c>
      <c r="E100" s="11">
        <v>1017.556</v>
      </c>
      <c r="F100" s="11">
        <v>1018.152</v>
      </c>
      <c r="G100" s="11">
        <f>E100-F100</f>
        <v>-0.59600000000000364</v>
      </c>
      <c r="H100" s="16">
        <f>ABS(G100)</f>
        <v>0.59600000000000364</v>
      </c>
    </row>
    <row r="101" spans="1:8" x14ac:dyDescent="0.3">
      <c r="A101" s="38">
        <v>20087</v>
      </c>
      <c r="B101" s="10" t="s">
        <v>37</v>
      </c>
      <c r="C101" s="11">
        <v>283175.31699999998</v>
      </c>
      <c r="D101" s="11">
        <v>252498.234</v>
      </c>
      <c r="E101" s="11">
        <v>1017.576</v>
      </c>
      <c r="F101" s="11">
        <v>1017.754</v>
      </c>
      <c r="G101" s="11">
        <f>E101-F101</f>
        <v>-0.17799999999999727</v>
      </c>
      <c r="H101" s="16">
        <f>ABS(G101)</f>
        <v>0.17799999999999727</v>
      </c>
    </row>
    <row r="102" spans="1:8" x14ac:dyDescent="0.3">
      <c r="A102" s="38">
        <v>20088</v>
      </c>
      <c r="B102" s="10" t="s">
        <v>37</v>
      </c>
      <c r="C102" s="11">
        <v>277934.51</v>
      </c>
      <c r="D102" s="11">
        <v>252563.20800000001</v>
      </c>
      <c r="E102" s="11">
        <v>1015.312</v>
      </c>
      <c r="F102" s="11">
        <v>1015.24</v>
      </c>
      <c r="G102" s="11">
        <f>E102-F102</f>
        <v>7.2000000000002728E-2</v>
      </c>
      <c r="H102" s="16">
        <f>ABS(G102)</f>
        <v>7.2000000000002728E-2</v>
      </c>
    </row>
    <row r="103" spans="1:8" x14ac:dyDescent="0.3">
      <c r="A103" s="38">
        <v>20093</v>
      </c>
      <c r="B103" s="10" t="s">
        <v>37</v>
      </c>
      <c r="C103" s="11">
        <v>213989.23699999999</v>
      </c>
      <c r="D103" s="11">
        <v>236344.45499999999</v>
      </c>
      <c r="E103" s="11">
        <v>874.096</v>
      </c>
      <c r="F103" s="11">
        <v>874.61099999999999</v>
      </c>
      <c r="G103" s="11">
        <f>E103-F103</f>
        <v>-0.51499999999998636</v>
      </c>
      <c r="H103" s="16">
        <f>ABS(G103)</f>
        <v>0.51499999999998636</v>
      </c>
    </row>
    <row r="104" spans="1:8" x14ac:dyDescent="0.3">
      <c r="A104" s="38">
        <v>20094</v>
      </c>
      <c r="B104" s="10" t="s">
        <v>37</v>
      </c>
      <c r="C104" s="11">
        <v>215231.68799999999</v>
      </c>
      <c r="D104" s="11">
        <v>235339.826</v>
      </c>
      <c r="E104" s="11">
        <v>955.22199999999998</v>
      </c>
      <c r="F104" s="11">
        <v>955.38800000000003</v>
      </c>
      <c r="G104" s="11">
        <f>E104-F104</f>
        <v>-0.16600000000005366</v>
      </c>
      <c r="H104" s="16">
        <f>ABS(G104)</f>
        <v>0.16600000000005366</v>
      </c>
    </row>
    <row r="105" spans="1:8" x14ac:dyDescent="0.3">
      <c r="A105" s="38">
        <v>20095</v>
      </c>
      <c r="B105" s="10" t="s">
        <v>37</v>
      </c>
      <c r="C105" s="11">
        <v>215273.04</v>
      </c>
      <c r="D105" s="11">
        <v>235375.74900000001</v>
      </c>
      <c r="E105" s="11">
        <v>957.49900000000002</v>
      </c>
      <c r="F105" s="11">
        <v>957.74599999999998</v>
      </c>
      <c r="G105" s="11">
        <f>E105-F105</f>
        <v>-0.24699999999995725</v>
      </c>
      <c r="H105" s="16">
        <f>ABS(G105)</f>
        <v>0.24699999999995725</v>
      </c>
    </row>
    <row r="106" spans="1:8" x14ac:dyDescent="0.3">
      <c r="A106" s="38">
        <v>20096</v>
      </c>
      <c r="B106" s="10" t="s">
        <v>37</v>
      </c>
      <c r="C106" s="11">
        <v>215251.12400000001</v>
      </c>
      <c r="D106" s="11">
        <v>235461.13699999999</v>
      </c>
      <c r="E106" s="11">
        <v>960.18399999999997</v>
      </c>
      <c r="F106" s="11">
        <v>960.37300000000005</v>
      </c>
      <c r="G106" s="11">
        <f>E106-F106</f>
        <v>-0.18900000000007822</v>
      </c>
      <c r="H106" s="16">
        <f>ABS(G106)</f>
        <v>0.18900000000007822</v>
      </c>
    </row>
    <row r="107" spans="1:8" x14ac:dyDescent="0.3">
      <c r="A107" s="38">
        <v>20099</v>
      </c>
      <c r="B107" s="10" t="s">
        <v>37</v>
      </c>
      <c r="C107" s="11">
        <v>217934.625</v>
      </c>
      <c r="D107" s="11">
        <v>231163.73300000001</v>
      </c>
      <c r="E107" s="11">
        <v>937.98900000000003</v>
      </c>
      <c r="F107" s="11">
        <v>938.38199999999995</v>
      </c>
      <c r="G107" s="11">
        <f>E107-F107</f>
        <v>-0.39299999999991542</v>
      </c>
      <c r="H107" s="16">
        <f>ABS(G107)</f>
        <v>0.39299999999991542</v>
      </c>
    </row>
    <row r="108" spans="1:8" x14ac:dyDescent="0.3">
      <c r="A108" s="38">
        <v>20103</v>
      </c>
      <c r="B108" s="10" t="s">
        <v>37</v>
      </c>
      <c r="C108" s="11">
        <v>217932.277</v>
      </c>
      <c r="D108" s="11">
        <v>231623.663</v>
      </c>
      <c r="E108" s="11">
        <v>943.46799999999996</v>
      </c>
      <c r="F108" s="11">
        <v>943.73800000000006</v>
      </c>
      <c r="G108" s="11">
        <f>E108-F108</f>
        <v>-0.2700000000000955</v>
      </c>
      <c r="H108" s="16">
        <f>ABS(G108)</f>
        <v>0.2700000000000955</v>
      </c>
    </row>
    <row r="109" spans="1:8" x14ac:dyDescent="0.3">
      <c r="A109" s="38">
        <v>20107</v>
      </c>
      <c r="B109" s="10" t="s">
        <v>37</v>
      </c>
      <c r="C109" s="11">
        <v>230517.85699999999</v>
      </c>
      <c r="D109" s="11">
        <v>225478.95300000001</v>
      </c>
      <c r="E109" s="11">
        <v>971.60599999999999</v>
      </c>
      <c r="F109" s="11">
        <v>971.41700000000003</v>
      </c>
      <c r="G109" s="11">
        <f>E109-F109</f>
        <v>0.18899999999996453</v>
      </c>
      <c r="H109" s="16">
        <f>ABS(G109)</f>
        <v>0.18899999999996453</v>
      </c>
    </row>
    <row r="110" spans="1:8" x14ac:dyDescent="0.3">
      <c r="A110" s="38">
        <v>20118</v>
      </c>
      <c r="B110" s="10" t="s">
        <v>37</v>
      </c>
      <c r="C110" s="11">
        <v>231884.731</v>
      </c>
      <c r="D110" s="11">
        <v>231983.935</v>
      </c>
      <c r="E110" s="11">
        <v>928.274</v>
      </c>
      <c r="F110" s="11">
        <v>928.16899999999998</v>
      </c>
      <c r="G110" s="11">
        <f>E110-F110</f>
        <v>0.10500000000001819</v>
      </c>
      <c r="H110" s="16">
        <f>ABS(G110)</f>
        <v>0.10500000000001819</v>
      </c>
    </row>
    <row r="111" spans="1:8" x14ac:dyDescent="0.3">
      <c r="A111" s="38">
        <v>20122</v>
      </c>
      <c r="B111" s="10" t="s">
        <v>37</v>
      </c>
      <c r="C111" s="11">
        <v>222967.00899999999</v>
      </c>
      <c r="D111" s="11">
        <v>235787.56599999999</v>
      </c>
      <c r="E111" s="11">
        <v>945.28899999999999</v>
      </c>
      <c r="F111" s="11">
        <v>945.62800000000004</v>
      </c>
      <c r="G111" s="11">
        <f>E111-F111</f>
        <v>-0.33900000000005548</v>
      </c>
      <c r="H111" s="16">
        <f>ABS(G111)</f>
        <v>0.33900000000005548</v>
      </c>
    </row>
    <row r="112" spans="1:8" x14ac:dyDescent="0.3">
      <c r="A112" s="38">
        <v>20123</v>
      </c>
      <c r="B112" s="10" t="s">
        <v>37</v>
      </c>
      <c r="C112" s="11">
        <v>222965.557</v>
      </c>
      <c r="D112" s="11">
        <v>235705.315</v>
      </c>
      <c r="E112" s="11">
        <v>945.04499999999996</v>
      </c>
      <c r="F112" s="11">
        <v>945.31100000000004</v>
      </c>
      <c r="G112" s="11">
        <f>E112-F112</f>
        <v>-0.2660000000000764</v>
      </c>
      <c r="H112" s="16">
        <f>ABS(G112)</f>
        <v>0.2660000000000764</v>
      </c>
    </row>
    <row r="113" spans="1:8" x14ac:dyDescent="0.3">
      <c r="A113" s="38">
        <v>20124</v>
      </c>
      <c r="B113" s="10" t="s">
        <v>37</v>
      </c>
      <c r="C113" s="11">
        <v>222985.709</v>
      </c>
      <c r="D113" s="11">
        <v>235625.28200000001</v>
      </c>
      <c r="E113" s="11">
        <v>947.03399999999999</v>
      </c>
      <c r="F113" s="11">
        <v>947.25599999999997</v>
      </c>
      <c r="G113" s="11">
        <f>E113-F113</f>
        <v>-0.22199999999997999</v>
      </c>
      <c r="H113" s="16">
        <f>ABS(G113)</f>
        <v>0.22199999999997999</v>
      </c>
    </row>
    <row r="114" spans="1:8" x14ac:dyDescent="0.3">
      <c r="A114" s="38">
        <v>20125</v>
      </c>
      <c r="B114" s="10" t="s">
        <v>37</v>
      </c>
      <c r="C114" s="11">
        <v>223297.92000000001</v>
      </c>
      <c r="D114" s="11">
        <v>235678.17199999999</v>
      </c>
      <c r="E114" s="11">
        <v>946.89599999999996</v>
      </c>
      <c r="F114" s="11">
        <v>947.38099999999997</v>
      </c>
      <c r="G114" s="11">
        <f>E114-F114</f>
        <v>-0.48500000000001364</v>
      </c>
      <c r="H114" s="16">
        <f>ABS(G114)</f>
        <v>0.48500000000001364</v>
      </c>
    </row>
    <row r="115" spans="1:8" x14ac:dyDescent="0.3">
      <c r="A115" s="38">
        <v>20000</v>
      </c>
      <c r="B115" s="10" t="s">
        <v>36</v>
      </c>
      <c r="C115" s="11">
        <v>155359.087</v>
      </c>
      <c r="D115" s="11">
        <v>159175.978</v>
      </c>
      <c r="E115" s="11">
        <v>920.58600000000001</v>
      </c>
      <c r="F115" s="11">
        <v>920.63800000000003</v>
      </c>
      <c r="G115" s="11">
        <f>E115-F115</f>
        <v>-5.2000000000020918E-2</v>
      </c>
      <c r="H115" s="16">
        <f>ABS(G115)</f>
        <v>5.2000000000020918E-2</v>
      </c>
    </row>
    <row r="116" spans="1:8" x14ac:dyDescent="0.3">
      <c r="A116" s="38">
        <v>20001</v>
      </c>
      <c r="B116" s="10" t="s">
        <v>36</v>
      </c>
      <c r="C116" s="11">
        <v>155347.85</v>
      </c>
      <c r="D116" s="11">
        <v>159208.52799999999</v>
      </c>
      <c r="E116" s="11">
        <v>920.08299999999997</v>
      </c>
      <c r="F116" s="11">
        <v>920.69</v>
      </c>
      <c r="G116" s="11">
        <f>E116-F116</f>
        <v>-0.60700000000008458</v>
      </c>
      <c r="H116" s="16">
        <f>ABS(G116)</f>
        <v>0.60700000000008458</v>
      </c>
    </row>
    <row r="117" spans="1:8" x14ac:dyDescent="0.3">
      <c r="A117" s="38">
        <v>20011</v>
      </c>
      <c r="B117" s="10" t="s">
        <v>36</v>
      </c>
      <c r="C117" s="11">
        <v>131913.57800000001</v>
      </c>
      <c r="D117" s="11">
        <v>149418.715</v>
      </c>
      <c r="E117" s="11">
        <v>897.54300000000001</v>
      </c>
      <c r="F117" s="11">
        <v>897.89499999999998</v>
      </c>
      <c r="G117" s="11">
        <f>E117-F117</f>
        <v>-0.35199999999997544</v>
      </c>
      <c r="H117" s="16">
        <f>ABS(G117)</f>
        <v>0.35199999999997544</v>
      </c>
    </row>
    <row r="118" spans="1:8" x14ac:dyDescent="0.3">
      <c r="A118" s="38">
        <v>20022</v>
      </c>
      <c r="B118" s="10" t="s">
        <v>36</v>
      </c>
      <c r="C118" s="11">
        <v>230710.50599999999</v>
      </c>
      <c r="D118" s="11">
        <v>150735.28200000001</v>
      </c>
      <c r="E118" s="11">
        <v>992.56</v>
      </c>
      <c r="F118" s="11">
        <v>992.71799999999996</v>
      </c>
      <c r="G118" s="11">
        <f>E118-F118</f>
        <v>-0.15800000000001546</v>
      </c>
      <c r="H118" s="16">
        <f>ABS(G118)</f>
        <v>0.15800000000001546</v>
      </c>
    </row>
    <row r="119" spans="1:8" x14ac:dyDescent="0.3">
      <c r="A119" s="38">
        <v>20045</v>
      </c>
      <c r="B119" s="10" t="s">
        <v>36</v>
      </c>
      <c r="C119" s="11">
        <v>311551.92499999999</v>
      </c>
      <c r="D119" s="11">
        <v>172491.712</v>
      </c>
      <c r="E119" s="11">
        <v>1044.7650000000001</v>
      </c>
      <c r="F119" s="11">
        <v>1044.788</v>
      </c>
      <c r="G119" s="11">
        <f>E119-F119</f>
        <v>-2.299999999991087E-2</v>
      </c>
      <c r="H119" s="16">
        <f>ABS(G119)</f>
        <v>2.299999999991087E-2</v>
      </c>
    </row>
    <row r="120" spans="1:8" x14ac:dyDescent="0.3">
      <c r="A120" s="38">
        <v>20046</v>
      </c>
      <c r="B120" s="10" t="s">
        <v>36</v>
      </c>
      <c r="C120" s="11">
        <v>311478.49400000001</v>
      </c>
      <c r="D120" s="11">
        <v>172475.511</v>
      </c>
      <c r="E120" s="11">
        <v>1044.9079999999999</v>
      </c>
      <c r="F120" s="11">
        <v>1045.002</v>
      </c>
      <c r="G120" s="11">
        <f>E120-F120</f>
        <v>-9.4000000000050932E-2</v>
      </c>
      <c r="H120" s="16">
        <f>ABS(G120)</f>
        <v>9.4000000000050932E-2</v>
      </c>
    </row>
    <row r="121" spans="1:8" x14ac:dyDescent="0.3">
      <c r="A121" s="38">
        <v>20049</v>
      </c>
      <c r="B121" s="10" t="s">
        <v>36</v>
      </c>
      <c r="C121" s="11">
        <v>306922.92800000001</v>
      </c>
      <c r="D121" s="11">
        <v>172836.693</v>
      </c>
      <c r="E121" s="11">
        <v>1031.548</v>
      </c>
      <c r="F121" s="11">
        <v>1032.145</v>
      </c>
      <c r="G121" s="11">
        <f>E121-F121</f>
        <v>-0.59699999999997999</v>
      </c>
      <c r="H121" s="16">
        <f>ABS(G121)</f>
        <v>0.59699999999997999</v>
      </c>
    </row>
    <row r="122" spans="1:8" x14ac:dyDescent="0.3">
      <c r="A122" s="38">
        <v>20062</v>
      </c>
      <c r="B122" s="10" t="s">
        <v>36</v>
      </c>
      <c r="C122" s="11">
        <v>278924.46500000003</v>
      </c>
      <c r="D122" s="11">
        <v>243076.24799999999</v>
      </c>
      <c r="E122" s="11">
        <v>1004.03</v>
      </c>
      <c r="F122" s="11">
        <v>1003.994</v>
      </c>
      <c r="G122" s="11">
        <f>E122-F122</f>
        <v>3.5999999999944521E-2</v>
      </c>
      <c r="H122" s="16">
        <f>ABS(G122)</f>
        <v>3.5999999999944521E-2</v>
      </c>
    </row>
    <row r="123" spans="1:8" x14ac:dyDescent="0.3">
      <c r="A123" s="38">
        <v>20067</v>
      </c>
      <c r="B123" s="10" t="s">
        <v>36</v>
      </c>
      <c r="C123" s="11">
        <v>297648.81400000001</v>
      </c>
      <c r="D123" s="11">
        <v>236159.698</v>
      </c>
      <c r="E123" s="11">
        <v>1021.1369999999999</v>
      </c>
      <c r="F123" s="11">
        <v>1021.521</v>
      </c>
      <c r="G123" s="11">
        <f>E123-F123</f>
        <v>-0.38400000000001455</v>
      </c>
      <c r="H123" s="16">
        <f>ABS(G123)</f>
        <v>0.38400000000001455</v>
      </c>
    </row>
    <row r="124" spans="1:8" x14ac:dyDescent="0.3">
      <c r="A124" s="38">
        <v>20068</v>
      </c>
      <c r="B124" s="10" t="s">
        <v>36</v>
      </c>
      <c r="C124" s="11">
        <v>297614.89500000002</v>
      </c>
      <c r="D124" s="11">
        <v>236074.03700000001</v>
      </c>
      <c r="E124" s="11">
        <v>1018.251</v>
      </c>
      <c r="F124" s="11">
        <v>1018.437</v>
      </c>
      <c r="G124" s="11">
        <f>E124-F124</f>
        <v>-0.18600000000003547</v>
      </c>
      <c r="H124" s="16">
        <f>ABS(G124)</f>
        <v>0.18600000000003547</v>
      </c>
    </row>
    <row r="125" spans="1:8" x14ac:dyDescent="0.3">
      <c r="A125" s="38">
        <v>20069</v>
      </c>
      <c r="B125" s="10" t="s">
        <v>36</v>
      </c>
      <c r="C125" s="11">
        <v>297678.989</v>
      </c>
      <c r="D125" s="11">
        <v>236017.17499999999</v>
      </c>
      <c r="E125" s="11">
        <v>1017.955</v>
      </c>
      <c r="F125" s="11">
        <v>1018.266</v>
      </c>
      <c r="G125" s="11">
        <f>E125-F125</f>
        <v>-0.31099999999992178</v>
      </c>
      <c r="H125" s="16">
        <f>ABS(G125)</f>
        <v>0.31099999999992178</v>
      </c>
    </row>
    <row r="126" spans="1:8" x14ac:dyDescent="0.3">
      <c r="A126" s="38">
        <v>20076</v>
      </c>
      <c r="B126" s="10" t="s">
        <v>36</v>
      </c>
      <c r="C126" s="11">
        <v>293999.56</v>
      </c>
      <c r="D126" s="11">
        <v>231604.639</v>
      </c>
      <c r="E126" s="11">
        <v>984.529</v>
      </c>
      <c r="F126" s="11">
        <v>984.47</v>
      </c>
      <c r="G126" s="11">
        <f>E126-F126</f>
        <v>5.8999999999969077E-2</v>
      </c>
      <c r="H126" s="16">
        <f>ABS(G126)</f>
        <v>5.8999999999969077E-2</v>
      </c>
    </row>
    <row r="127" spans="1:8" x14ac:dyDescent="0.3">
      <c r="A127" s="38">
        <v>20084</v>
      </c>
      <c r="B127" s="10" t="s">
        <v>36</v>
      </c>
      <c r="C127" s="11">
        <v>283299.65899999999</v>
      </c>
      <c r="D127" s="11">
        <v>252630.42</v>
      </c>
      <c r="E127" s="11">
        <v>1017.716</v>
      </c>
      <c r="F127" s="11">
        <v>1018.106</v>
      </c>
      <c r="G127" s="11">
        <f>E127-F127</f>
        <v>-0.38999999999998636</v>
      </c>
      <c r="H127" s="16">
        <f>ABS(G127)</f>
        <v>0.38999999999998636</v>
      </c>
    </row>
    <row r="128" spans="1:8" x14ac:dyDescent="0.3">
      <c r="A128" s="38">
        <v>20097</v>
      </c>
      <c r="B128" s="10" t="s">
        <v>36</v>
      </c>
      <c r="C128" s="11">
        <v>217996.29399999999</v>
      </c>
      <c r="D128" s="11">
        <v>231153.26</v>
      </c>
      <c r="E128" s="11">
        <v>937.57500000000005</v>
      </c>
      <c r="F128" s="11">
        <v>938.54499999999996</v>
      </c>
      <c r="G128" s="11">
        <f>E128-F128</f>
        <v>-0.9699999999999136</v>
      </c>
      <c r="H128" s="16">
        <f>ABS(G128)</f>
        <v>0.9699999999999136</v>
      </c>
    </row>
    <row r="129" spans="1:20" x14ac:dyDescent="0.3">
      <c r="A129" s="38">
        <v>20098</v>
      </c>
      <c r="B129" s="10" t="s">
        <v>36</v>
      </c>
      <c r="C129" s="11">
        <v>218010.82800000001</v>
      </c>
      <c r="D129" s="11">
        <v>231187.95300000001</v>
      </c>
      <c r="E129" s="11">
        <v>937.63400000000001</v>
      </c>
      <c r="F129" s="11">
        <v>938.34199999999998</v>
      </c>
      <c r="G129" s="11">
        <f>E129-F129</f>
        <v>-0.70799999999996999</v>
      </c>
      <c r="H129" s="16">
        <f>ABS(G129)</f>
        <v>0.70799999999996999</v>
      </c>
    </row>
    <row r="130" spans="1:20" s="37" customFormat="1" x14ac:dyDescent="0.3">
      <c r="A130" s="38">
        <v>20100</v>
      </c>
      <c r="B130" s="10" t="s">
        <v>36</v>
      </c>
      <c r="C130" s="11">
        <v>217860.03099999999</v>
      </c>
      <c r="D130" s="11">
        <v>231168.16800000001</v>
      </c>
      <c r="E130" s="11">
        <v>937.98299999999995</v>
      </c>
      <c r="F130" s="11">
        <v>938.23699999999997</v>
      </c>
      <c r="G130" s="11">
        <f>E130-F130</f>
        <v>-0.2540000000000191</v>
      </c>
      <c r="H130" s="16">
        <f>ABS(G130)</f>
        <v>0.2540000000000191</v>
      </c>
      <c r="I130" s="4"/>
      <c r="Q130" s="4"/>
      <c r="R130" s="4"/>
      <c r="S130" s="4"/>
      <c r="T130" s="4"/>
    </row>
    <row r="131" spans="1:20" s="37" customFormat="1" x14ac:dyDescent="0.3">
      <c r="A131" s="38">
        <v>20104</v>
      </c>
      <c r="B131" s="10" t="s">
        <v>36</v>
      </c>
      <c r="C131" s="11">
        <v>220332.78</v>
      </c>
      <c r="D131" s="11">
        <v>231073.53400000001</v>
      </c>
      <c r="E131" s="11">
        <v>938.596</v>
      </c>
      <c r="F131" s="11">
        <v>939.93200000000002</v>
      </c>
      <c r="G131" s="11">
        <f>E131-F131</f>
        <v>-1.3360000000000127</v>
      </c>
      <c r="H131" s="16">
        <f>ABS(G131)</f>
        <v>1.3360000000000127</v>
      </c>
      <c r="I131" s="4"/>
      <c r="Q131" s="4"/>
      <c r="R131" s="4"/>
      <c r="S131" s="4"/>
      <c r="T131" s="4"/>
    </row>
    <row r="132" spans="1:20" s="37" customFormat="1" x14ac:dyDescent="0.3">
      <c r="A132" s="38">
        <v>20105</v>
      </c>
      <c r="B132" s="10" t="s">
        <v>36</v>
      </c>
      <c r="C132" s="11">
        <v>220301.652</v>
      </c>
      <c r="D132" s="11">
        <v>231190.185</v>
      </c>
      <c r="E132" s="11">
        <v>938.60500000000002</v>
      </c>
      <c r="F132" s="11">
        <v>939.774</v>
      </c>
      <c r="G132" s="11">
        <f>E132-F132</f>
        <v>-1.1689999999999827</v>
      </c>
      <c r="H132" s="16">
        <f>ABS(G132)</f>
        <v>1.1689999999999827</v>
      </c>
      <c r="I132" s="4"/>
      <c r="Q132" s="4"/>
      <c r="R132" s="4"/>
      <c r="S132" s="4"/>
      <c r="T132" s="4"/>
    </row>
    <row r="133" spans="1:20" s="37" customFormat="1" x14ac:dyDescent="0.3">
      <c r="A133" s="38">
        <v>20017</v>
      </c>
      <c r="B133" s="10" t="s">
        <v>6</v>
      </c>
      <c r="C133" s="11">
        <v>153462.948</v>
      </c>
      <c r="D133" s="11">
        <v>150878.989</v>
      </c>
      <c r="E133" s="11">
        <v>926.42600000000004</v>
      </c>
      <c r="F133" s="11">
        <v>926.28300000000002</v>
      </c>
      <c r="G133" s="11">
        <f>E133-F133</f>
        <v>0.1430000000000291</v>
      </c>
      <c r="H133" s="16">
        <f>ABS(G133)</f>
        <v>0.1430000000000291</v>
      </c>
      <c r="I133" s="4"/>
      <c r="Q133" s="4"/>
      <c r="R133" s="4"/>
      <c r="S133" s="4"/>
      <c r="T133" s="4"/>
    </row>
    <row r="134" spans="1:20" s="37" customFormat="1" x14ac:dyDescent="0.3">
      <c r="A134" s="38">
        <v>20114</v>
      </c>
      <c r="B134" s="10" t="s">
        <v>6</v>
      </c>
      <c r="C134" s="11">
        <v>232471.82</v>
      </c>
      <c r="D134" s="11">
        <v>234476.08100000001</v>
      </c>
      <c r="E134" s="11">
        <v>934.87099999999998</v>
      </c>
      <c r="F134" s="11">
        <v>934.56600000000003</v>
      </c>
      <c r="G134" s="11">
        <f>E134-F134</f>
        <v>0.30499999999994998</v>
      </c>
      <c r="H134" s="16">
        <f>ABS(G134)</f>
        <v>0.30499999999994998</v>
      </c>
      <c r="I134" s="4"/>
      <c r="Q134" s="4"/>
      <c r="R134" s="4"/>
      <c r="S134" s="4"/>
      <c r="T134" s="4"/>
    </row>
    <row r="135" spans="1:20" s="37" customFormat="1" ht="17.25" thickBot="1" x14ac:dyDescent="0.35">
      <c r="A135" s="38">
        <v>20115</v>
      </c>
      <c r="B135" s="13" t="s">
        <v>6</v>
      </c>
      <c r="C135" s="14">
        <v>232531.231</v>
      </c>
      <c r="D135" s="14">
        <v>234475.97</v>
      </c>
      <c r="E135" s="14">
        <v>934.20100000000002</v>
      </c>
      <c r="F135" s="14">
        <v>933.93</v>
      </c>
      <c r="G135" s="14">
        <f>E135-F135</f>
        <v>0.27100000000007185</v>
      </c>
      <c r="H135" s="18">
        <f>ABS(G135)</f>
        <v>0.27100000000007185</v>
      </c>
      <c r="I135" s="4"/>
      <c r="Q135" s="4"/>
      <c r="R135" s="4"/>
      <c r="S135" s="4"/>
      <c r="T135" s="4"/>
    </row>
    <row r="136" spans="1:20" s="37" customFormat="1" ht="17.25" thickTop="1" x14ac:dyDescent="0.3">
      <c r="I136" s="4"/>
      <c r="Q136" s="4"/>
      <c r="R136" s="4"/>
      <c r="S136" s="4"/>
      <c r="T136" s="4"/>
    </row>
    <row r="137" spans="1:20" s="37" customFormat="1" x14ac:dyDescent="0.3">
      <c r="A137" s="3"/>
      <c r="B137" s="3"/>
      <c r="C137" s="3"/>
      <c r="D137" s="3"/>
      <c r="E137" s="3"/>
      <c r="F137" s="3"/>
      <c r="G137" s="11"/>
      <c r="H137" s="16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s="37" customFormat="1" x14ac:dyDescent="0.3">
      <c r="A138" s="39">
        <v>20009</v>
      </c>
      <c r="B138" s="39" t="s">
        <v>38</v>
      </c>
      <c r="C138" s="39">
        <v>146181.31700000001</v>
      </c>
      <c r="D138" s="39">
        <v>149326.239</v>
      </c>
      <c r="E138" s="39">
        <v>878.51499999999999</v>
      </c>
      <c r="F138" s="39">
        <v>869.19799999999998</v>
      </c>
      <c r="G138" s="40">
        <f>E138-F138</f>
        <v>9.3170000000000073</v>
      </c>
      <c r="H138" s="41">
        <f>ABS(G138)</f>
        <v>9.3170000000000073</v>
      </c>
      <c r="I138" s="4" t="s">
        <v>40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40" spans="1:20" ht="17.25" x14ac:dyDescent="0.35">
      <c r="F140" s="32"/>
      <c r="G140" s="33"/>
    </row>
    <row r="141" spans="1:20" x14ac:dyDescent="0.3">
      <c r="F141" s="10"/>
      <c r="G141" s="12"/>
    </row>
    <row r="142" spans="1:20" ht="17.25" x14ac:dyDescent="0.35">
      <c r="F142" s="15" t="s">
        <v>13</v>
      </c>
      <c r="G142" s="16">
        <f>MIN(G8:G135)</f>
        <v>-1.3360000000000127</v>
      </c>
    </row>
    <row r="143" spans="1:20" ht="17.25" x14ac:dyDescent="0.35">
      <c r="F143" s="15" t="s">
        <v>14</v>
      </c>
      <c r="G143" s="16">
        <f>MAX(G8:G135)</f>
        <v>0.41399999999998727</v>
      </c>
    </row>
    <row r="144" spans="1:20" ht="17.25" x14ac:dyDescent="0.35">
      <c r="F144" s="15" t="s">
        <v>15</v>
      </c>
      <c r="G144" s="16">
        <f>AVERAGE(G8:G135)</f>
        <v>-9.4632812500001329E-2</v>
      </c>
    </row>
    <row r="145" spans="3:7" ht="17.25" x14ac:dyDescent="0.35">
      <c r="F145" s="15" t="s">
        <v>32</v>
      </c>
      <c r="G145" s="16">
        <f>STDEV(G8:G135)</f>
        <v>0.28954552689207813</v>
      </c>
    </row>
    <row r="146" spans="3:7" ht="18" thickBot="1" x14ac:dyDescent="0.4">
      <c r="F146" s="17" t="s">
        <v>16</v>
      </c>
      <c r="G146" s="18">
        <f>SKEW(G8:G135)</f>
        <v>-1.3797771000628889</v>
      </c>
    </row>
    <row r="147" spans="3:7" ht="18" thickTop="1" x14ac:dyDescent="0.35">
      <c r="F147" s="32"/>
      <c r="G147" s="33"/>
    </row>
    <row r="148" spans="3:7" ht="17.25" x14ac:dyDescent="0.35">
      <c r="F148" s="32"/>
      <c r="G148" s="33"/>
    </row>
    <row r="150" spans="3:7" ht="21.75" thickBot="1" x14ac:dyDescent="0.45">
      <c r="C150" s="19"/>
      <c r="D150" s="42" t="s">
        <v>33</v>
      </c>
      <c r="F150" s="19"/>
    </row>
    <row r="151" spans="3:7" ht="18" thickTop="1" x14ac:dyDescent="0.35">
      <c r="C151" s="7" t="s">
        <v>7</v>
      </c>
      <c r="D151" s="8" t="s">
        <v>9</v>
      </c>
      <c r="E151" s="8" t="s">
        <v>10</v>
      </c>
      <c r="F151" s="9" t="s">
        <v>11</v>
      </c>
    </row>
    <row r="152" spans="3:7" x14ac:dyDescent="0.3">
      <c r="C152" s="10" t="s">
        <v>12</v>
      </c>
      <c r="D152" s="20">
        <f>SQRT(SUMSQ(G8:G137)/COUNT(G8:G137))</f>
        <v>0.30354078443020255</v>
      </c>
      <c r="E152" s="11">
        <f>COUNT(G8:G137)</f>
        <v>128</v>
      </c>
      <c r="F152" s="16">
        <f>PERCENTILE(H8:H137,0.95)</f>
        <v>0.60155000000002012</v>
      </c>
      <c r="G152" s="4"/>
    </row>
    <row r="153" spans="3:7" x14ac:dyDescent="0.3">
      <c r="C153" s="10" t="s">
        <v>5</v>
      </c>
      <c r="D153" s="20">
        <f>SQRT(SUMSQ(G8:G51)/COUNT(G8:G51))</f>
        <v>0.2004617964056632</v>
      </c>
      <c r="E153" s="11">
        <f>COUNT(G8:G50)</f>
        <v>43</v>
      </c>
      <c r="F153" s="16">
        <f>PERCENTILE(H8:H51, 0.95)</f>
        <v>0.32414999999999738</v>
      </c>
    </row>
    <row r="154" spans="3:7" x14ac:dyDescent="0.3">
      <c r="C154" s="10" t="s">
        <v>39</v>
      </c>
      <c r="D154" s="20">
        <f>SQRT(SUMSQ(G52:G75)/COUNT(G52:G75))</f>
        <v>0.24464668401597267</v>
      </c>
      <c r="E154" s="11">
        <f>COUNT(G52:G75)</f>
        <v>24</v>
      </c>
      <c r="F154" s="16">
        <f>PERCENTILE(H52:H75, 0.95)</f>
        <v>0.46405000000006558</v>
      </c>
    </row>
    <row r="155" spans="3:7" x14ac:dyDescent="0.3">
      <c r="C155" s="10" t="s">
        <v>41</v>
      </c>
      <c r="D155" s="20">
        <f>SQRT(SUMSQ(G115:G132)/COUNT(G115:G132))</f>
        <v>0.57636707053750935</v>
      </c>
      <c r="E155" s="11">
        <f>COUNT(G115:G132)</f>
        <v>18</v>
      </c>
      <c r="F155" s="16">
        <f>PERCENTILE(H115:H132,0.95)</f>
        <v>1.194049999999987</v>
      </c>
    </row>
    <row r="156" spans="3:7" x14ac:dyDescent="0.3">
      <c r="C156" s="10" t="s">
        <v>35</v>
      </c>
      <c r="D156" s="20">
        <f>SQRT(SUMSQ(G76:G114)/COUNT(G76:G114))</f>
        <v>0.24922726730683509</v>
      </c>
      <c r="E156" s="11">
        <f>COUNT(G76:G114)</f>
        <v>39</v>
      </c>
      <c r="F156" s="16">
        <f>PERCENTILE(H76:H114,0.95)</f>
        <v>0.48800000000001098</v>
      </c>
    </row>
    <row r="157" spans="3:7" x14ac:dyDescent="0.3">
      <c r="C157" s="10" t="s">
        <v>6</v>
      </c>
      <c r="D157" s="20">
        <f>SQRT(SUMSQ(G133:G135)/COUNT(G133:G135))</f>
        <v>0.24960969532453178</v>
      </c>
      <c r="E157" s="11">
        <f>COUNT(G133:G135)</f>
        <v>3</v>
      </c>
      <c r="F157" s="16">
        <f>PERCENTILE(H133:H135,0.95)</f>
        <v>0.30159999999996218</v>
      </c>
    </row>
    <row r="158" spans="3:7" ht="17.25" thickBot="1" x14ac:dyDescent="0.35">
      <c r="C158" s="13" t="s">
        <v>31</v>
      </c>
      <c r="D158" s="21">
        <v>0</v>
      </c>
      <c r="E158" s="14">
        <v>0</v>
      </c>
      <c r="F158" s="18">
        <v>0</v>
      </c>
    </row>
    <row r="159" spans="3:7" ht="17.25" thickTop="1" x14ac:dyDescent="0.3"/>
    <row r="175" spans="5:5" ht="21" x14ac:dyDescent="0.4">
      <c r="E175" s="5" t="s">
        <v>18</v>
      </c>
    </row>
    <row r="176" spans="5:5" ht="17.25" thickBot="1" x14ac:dyDescent="0.35"/>
    <row r="177" spans="3:10" ht="52.5" thickTop="1" x14ac:dyDescent="0.3">
      <c r="C177" s="22" t="s">
        <v>22</v>
      </c>
      <c r="D177" s="24" t="s">
        <v>30</v>
      </c>
      <c r="E177" s="24" t="s">
        <v>23</v>
      </c>
      <c r="F177" s="23" t="s">
        <v>24</v>
      </c>
      <c r="G177" s="23" t="s">
        <v>25</v>
      </c>
      <c r="H177" s="23" t="s">
        <v>26</v>
      </c>
      <c r="I177" s="29" t="s">
        <v>27</v>
      </c>
      <c r="J177" s="30" t="s">
        <v>28</v>
      </c>
    </row>
    <row r="178" spans="3:10" ht="17.25" thickBot="1" x14ac:dyDescent="0.35">
      <c r="C178" s="27" t="s">
        <v>29</v>
      </c>
      <c r="D178" s="31">
        <f>D152</f>
        <v>0.30354078443020255</v>
      </c>
      <c r="E178" s="31">
        <f>1.96*D178</f>
        <v>0.59493993748319696</v>
      </c>
      <c r="F178" s="31">
        <f>G144</f>
        <v>-9.4632812500001329E-2</v>
      </c>
      <c r="G178" s="31">
        <f>G145</f>
        <v>0.28954552689207813</v>
      </c>
      <c r="H178" s="28">
        <f>SUM(E152:E158)</f>
        <v>255</v>
      </c>
      <c r="I178" s="31">
        <f>G142</f>
        <v>-1.3360000000000127</v>
      </c>
      <c r="J178" s="34">
        <f>G143</f>
        <v>0.41399999999998727</v>
      </c>
    </row>
    <row r="179" spans="3:10" ht="18" thickTop="1" thickBot="1" x14ac:dyDescent="0.35"/>
    <row r="180" spans="3:10" ht="52.5" thickTop="1" x14ac:dyDescent="0.35">
      <c r="C180" s="22" t="s">
        <v>7</v>
      </c>
      <c r="D180" s="23" t="s">
        <v>10</v>
      </c>
      <c r="E180" s="24" t="s">
        <v>19</v>
      </c>
      <c r="F180" s="25" t="s">
        <v>20</v>
      </c>
      <c r="G180" s="26" t="s">
        <v>21</v>
      </c>
    </row>
    <row r="181" spans="3:10" x14ac:dyDescent="0.3">
      <c r="C181" s="10" t="s">
        <v>12</v>
      </c>
      <c r="D181" s="11">
        <f>E152</f>
        <v>128</v>
      </c>
      <c r="E181" s="11"/>
      <c r="F181" s="20">
        <f>F152</f>
        <v>0.60155000000002012</v>
      </c>
      <c r="G181" s="12"/>
    </row>
    <row r="182" spans="3:10" x14ac:dyDescent="0.3">
      <c r="C182" s="10" t="s">
        <v>5</v>
      </c>
      <c r="D182" s="11">
        <f>E153</f>
        <v>43</v>
      </c>
      <c r="E182" s="20">
        <f>1.96 * D153</f>
        <v>0.39290512095509983</v>
      </c>
      <c r="F182" s="11"/>
      <c r="G182" s="12"/>
    </row>
    <row r="183" spans="3:10" x14ac:dyDescent="0.3">
      <c r="C183" s="10" t="s">
        <v>39</v>
      </c>
      <c r="D183" s="11">
        <f>E154</f>
        <v>24</v>
      </c>
      <c r="E183" s="11"/>
      <c r="F183" s="11"/>
      <c r="G183" s="16">
        <f>F154</f>
        <v>0.46405000000006558</v>
      </c>
    </row>
    <row r="184" spans="3:10" x14ac:dyDescent="0.3">
      <c r="C184" s="10" t="s">
        <v>41</v>
      </c>
      <c r="D184" s="11">
        <f>E155</f>
        <v>18</v>
      </c>
      <c r="E184" s="11"/>
      <c r="F184" s="11"/>
      <c r="G184" s="16">
        <f>F155</f>
        <v>1.194049999999987</v>
      </c>
    </row>
    <row r="185" spans="3:10" x14ac:dyDescent="0.3">
      <c r="C185" s="10" t="s">
        <v>35</v>
      </c>
      <c r="D185" s="11">
        <f>E156</f>
        <v>39</v>
      </c>
      <c r="E185" s="11"/>
      <c r="F185" s="11"/>
      <c r="G185" s="16">
        <f>F156</f>
        <v>0.48800000000001098</v>
      </c>
    </row>
    <row r="186" spans="3:10" x14ac:dyDescent="0.3">
      <c r="C186" s="10" t="s">
        <v>6</v>
      </c>
      <c r="D186" s="11">
        <f t="shared" ref="D186:D187" si="0">E157</f>
        <v>3</v>
      </c>
      <c r="E186" s="11"/>
      <c r="F186" s="11"/>
      <c r="G186" s="16">
        <f t="shared" ref="G186:G187" si="1">F157</f>
        <v>0.30159999999996218</v>
      </c>
    </row>
    <row r="187" spans="3:10" ht="17.25" thickBot="1" x14ac:dyDescent="0.35">
      <c r="C187" s="13" t="s">
        <v>31</v>
      </c>
      <c r="D187" s="14">
        <f t="shared" si="0"/>
        <v>0</v>
      </c>
      <c r="E187" s="14"/>
      <c r="F187" s="14"/>
      <c r="G187" s="18">
        <f t="shared" si="1"/>
        <v>0</v>
      </c>
    </row>
    <row r="188" spans="3:10" ht="17.25" thickTop="1" x14ac:dyDescent="0.3"/>
  </sheetData>
  <sortState ref="A8:H136">
    <sortCondition ref="B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H140"/>
  <sheetViews>
    <sheetView topLeftCell="A10" workbookViewId="0">
      <selection activeCell="B12" sqref="B12:H140"/>
    </sheetView>
  </sheetViews>
  <sheetFormatPr defaultRowHeight="15" x14ac:dyDescent="0.25"/>
  <sheetData>
    <row r="12" spans="2:8" x14ac:dyDescent="0.25">
      <c r="B12" s="37">
        <v>20000</v>
      </c>
      <c r="C12" s="37" t="s">
        <v>36</v>
      </c>
      <c r="D12" s="37">
        <v>155359.087</v>
      </c>
      <c r="E12" s="37">
        <v>159175.978</v>
      </c>
      <c r="F12" s="37">
        <v>920.58600000000001</v>
      </c>
      <c r="G12" s="37">
        <v>920.63800000000003</v>
      </c>
      <c r="H12" s="37">
        <v>-5.1999999999999998E-2</v>
      </c>
    </row>
    <row r="13" spans="2:8" x14ac:dyDescent="0.25">
      <c r="B13" s="37">
        <v>20001</v>
      </c>
      <c r="C13" s="37" t="s">
        <v>36</v>
      </c>
      <c r="D13" s="37">
        <v>155347.85</v>
      </c>
      <c r="E13" s="37">
        <v>159208.52799999999</v>
      </c>
      <c r="F13" s="37">
        <v>920.08299999999997</v>
      </c>
      <c r="G13" s="37">
        <v>920.69</v>
      </c>
      <c r="H13" s="37">
        <v>-0.60699999999999998</v>
      </c>
    </row>
    <row r="14" spans="2:8" x14ac:dyDescent="0.25">
      <c r="B14" s="37">
        <v>20002</v>
      </c>
      <c r="C14" s="37" t="s">
        <v>37</v>
      </c>
      <c r="D14" s="37">
        <v>155276.486</v>
      </c>
      <c r="E14" s="37">
        <v>159192.853</v>
      </c>
      <c r="F14" s="37">
        <v>920.625</v>
      </c>
      <c r="G14" s="37">
        <v>920.55399999999997</v>
      </c>
      <c r="H14" s="37">
        <v>7.1999999999999995E-2</v>
      </c>
    </row>
    <row r="15" spans="2:8" x14ac:dyDescent="0.25">
      <c r="B15" s="37">
        <v>20003</v>
      </c>
      <c r="C15" s="37" t="s">
        <v>37</v>
      </c>
      <c r="D15" s="37">
        <v>155465.16500000001</v>
      </c>
      <c r="E15" s="37">
        <v>157953.973</v>
      </c>
      <c r="F15" s="37">
        <v>920.35799999999995</v>
      </c>
      <c r="G15" s="37">
        <v>920.48400000000004</v>
      </c>
      <c r="H15" s="37">
        <v>-0.126</v>
      </c>
    </row>
    <row r="16" spans="2:8" x14ac:dyDescent="0.25">
      <c r="B16" s="37">
        <v>20004</v>
      </c>
      <c r="C16" s="37" t="s">
        <v>37</v>
      </c>
      <c r="D16" s="37">
        <v>155523.92499999999</v>
      </c>
      <c r="E16" s="37">
        <v>157974.856</v>
      </c>
      <c r="F16" s="37">
        <v>920.86199999999997</v>
      </c>
      <c r="G16" s="37">
        <v>921.27599999999995</v>
      </c>
      <c r="H16" s="37">
        <v>-0.41399999999999998</v>
      </c>
    </row>
    <row r="17" spans="2:8" x14ac:dyDescent="0.25">
      <c r="B17" s="37">
        <v>20005</v>
      </c>
      <c r="C17" s="37" t="s">
        <v>38</v>
      </c>
      <c r="D17" s="37">
        <v>155336.348</v>
      </c>
      <c r="E17" s="37">
        <v>157143.68100000001</v>
      </c>
      <c r="F17" s="37">
        <v>917.81399999999996</v>
      </c>
      <c r="G17" s="37">
        <v>917.81100000000004</v>
      </c>
      <c r="H17" s="37">
        <v>3.0000000000000001E-3</v>
      </c>
    </row>
    <row r="18" spans="2:8" x14ac:dyDescent="0.25">
      <c r="B18" s="37">
        <v>20006</v>
      </c>
      <c r="C18" s="37" t="s">
        <v>38</v>
      </c>
      <c r="D18" s="37">
        <v>152407.598</v>
      </c>
      <c r="E18" s="37">
        <v>151172.527</v>
      </c>
      <c r="F18" s="37">
        <v>923.62400000000002</v>
      </c>
      <c r="G18" s="37">
        <v>923.43700000000001</v>
      </c>
      <c r="H18" s="37">
        <v>0.187</v>
      </c>
    </row>
    <row r="19" spans="2:8" x14ac:dyDescent="0.25">
      <c r="B19" s="37">
        <v>20007</v>
      </c>
      <c r="C19" s="37" t="s">
        <v>38</v>
      </c>
      <c r="D19" s="37">
        <v>150920.11600000001</v>
      </c>
      <c r="E19" s="37">
        <v>149276.389</v>
      </c>
      <c r="F19" s="37">
        <v>987.12699999999995</v>
      </c>
      <c r="G19" s="37">
        <v>987.08199999999999</v>
      </c>
      <c r="H19" s="37">
        <v>4.4999999999999998E-2</v>
      </c>
    </row>
    <row r="20" spans="2:8" x14ac:dyDescent="0.25">
      <c r="B20" s="37">
        <v>20008</v>
      </c>
      <c r="C20" s="37" t="s">
        <v>38</v>
      </c>
      <c r="D20" s="37">
        <v>146123.70600000001</v>
      </c>
      <c r="E20" s="37">
        <v>149329.17800000001</v>
      </c>
      <c r="F20" s="37">
        <v>878.18399999999997</v>
      </c>
      <c r="G20" s="37">
        <v>878.14400000000001</v>
      </c>
      <c r="H20" s="37">
        <v>0.04</v>
      </c>
    </row>
    <row r="21" spans="2:8" x14ac:dyDescent="0.25">
      <c r="B21" s="37">
        <v>20009</v>
      </c>
      <c r="C21" s="37" t="s">
        <v>38</v>
      </c>
      <c r="D21" s="37">
        <v>146181.31700000001</v>
      </c>
      <c r="E21" s="37">
        <v>149326.239</v>
      </c>
      <c r="F21" s="37">
        <v>878.51499999999999</v>
      </c>
      <c r="G21" s="37">
        <v>869.19799999999998</v>
      </c>
      <c r="H21" s="37">
        <v>9.3179999999999996</v>
      </c>
    </row>
    <row r="22" spans="2:8" x14ac:dyDescent="0.25">
      <c r="B22" s="37">
        <v>20010</v>
      </c>
      <c r="C22" s="37" t="s">
        <v>38</v>
      </c>
      <c r="D22" s="37">
        <v>131948.356</v>
      </c>
      <c r="E22" s="37">
        <v>149429.06899999999</v>
      </c>
      <c r="F22" s="37">
        <v>897.39400000000001</v>
      </c>
      <c r="G22" s="37">
        <v>897.38300000000004</v>
      </c>
      <c r="H22" s="37">
        <v>1.0999999999999999E-2</v>
      </c>
    </row>
    <row r="23" spans="2:8" x14ac:dyDescent="0.25">
      <c r="B23" s="37">
        <v>20011</v>
      </c>
      <c r="C23" s="37" t="s">
        <v>36</v>
      </c>
      <c r="D23" s="37">
        <v>131913.57800000001</v>
      </c>
      <c r="E23" s="37">
        <v>149418.715</v>
      </c>
      <c r="F23" s="37">
        <v>897.54300000000001</v>
      </c>
      <c r="G23" s="37">
        <v>897.89499999999998</v>
      </c>
      <c r="H23" s="37">
        <v>-0.35299999999999998</v>
      </c>
    </row>
    <row r="24" spans="2:8" x14ac:dyDescent="0.25">
      <c r="B24" s="37">
        <v>20012</v>
      </c>
      <c r="C24" s="37" t="s">
        <v>37</v>
      </c>
      <c r="D24" s="37">
        <v>131928.40400000001</v>
      </c>
      <c r="E24" s="37">
        <v>149443.04800000001</v>
      </c>
      <c r="F24" s="37">
        <v>897.47299999999996</v>
      </c>
      <c r="G24" s="37">
        <v>897.60900000000004</v>
      </c>
      <c r="H24" s="37">
        <v>-0.13600000000000001</v>
      </c>
    </row>
    <row r="25" spans="2:8" x14ac:dyDescent="0.25">
      <c r="B25" s="37">
        <v>20013</v>
      </c>
      <c r="C25" s="37" t="s">
        <v>38</v>
      </c>
      <c r="D25" s="37">
        <v>127970.132</v>
      </c>
      <c r="E25" s="37">
        <v>149823.29800000001</v>
      </c>
      <c r="F25" s="37">
        <v>805.91499999999996</v>
      </c>
      <c r="G25" s="37">
        <v>806.13099999999997</v>
      </c>
      <c r="H25" s="37">
        <v>-0.216</v>
      </c>
    </row>
    <row r="26" spans="2:8" x14ac:dyDescent="0.25">
      <c r="B26" s="37">
        <v>20014</v>
      </c>
      <c r="C26" s="37" t="s">
        <v>37</v>
      </c>
      <c r="D26" s="37">
        <v>127936.701</v>
      </c>
      <c r="E26" s="37">
        <v>149832.85699999999</v>
      </c>
      <c r="F26" s="37">
        <v>801.18299999999999</v>
      </c>
      <c r="G26" s="37">
        <v>801.52300000000002</v>
      </c>
      <c r="H26" s="37">
        <v>-0.34</v>
      </c>
    </row>
    <row r="27" spans="2:8" x14ac:dyDescent="0.25">
      <c r="B27" s="37">
        <v>20015</v>
      </c>
      <c r="C27" s="37" t="s">
        <v>39</v>
      </c>
      <c r="D27" s="37">
        <v>153603.86900000001</v>
      </c>
      <c r="E27" s="37">
        <v>128265.788</v>
      </c>
      <c r="F27" s="37">
        <v>916.86500000000001</v>
      </c>
      <c r="G27" s="37">
        <v>917.077</v>
      </c>
      <c r="H27" s="37">
        <v>-0.21199999999999999</v>
      </c>
    </row>
    <row r="28" spans="2:8" x14ac:dyDescent="0.25">
      <c r="B28" s="37">
        <v>20016</v>
      </c>
      <c r="C28" s="37" t="s">
        <v>38</v>
      </c>
      <c r="D28" s="37">
        <v>153627.133</v>
      </c>
      <c r="E28" s="37">
        <v>128282.868</v>
      </c>
      <c r="F28" s="37">
        <v>919.67200000000003</v>
      </c>
      <c r="G28" s="37">
        <v>919.54700000000003</v>
      </c>
      <c r="H28" s="37">
        <v>0.125</v>
      </c>
    </row>
    <row r="29" spans="2:8" x14ac:dyDescent="0.25">
      <c r="B29" s="37">
        <v>20017</v>
      </c>
      <c r="C29" s="37" t="s">
        <v>6</v>
      </c>
      <c r="D29" s="37">
        <v>153462.948</v>
      </c>
      <c r="E29" s="37">
        <v>150878.989</v>
      </c>
      <c r="F29" s="37">
        <v>926.42600000000004</v>
      </c>
      <c r="G29" s="37">
        <v>926.28300000000002</v>
      </c>
      <c r="H29" s="37">
        <v>0.14299999999999999</v>
      </c>
    </row>
    <row r="30" spans="2:8" x14ac:dyDescent="0.25">
      <c r="B30" s="37">
        <v>20018</v>
      </c>
      <c r="C30" s="37" t="s">
        <v>38</v>
      </c>
      <c r="D30" s="37">
        <v>152845.85800000001</v>
      </c>
      <c r="E30" s="37">
        <v>151398.20600000001</v>
      </c>
      <c r="F30" s="37">
        <v>904.73400000000004</v>
      </c>
      <c r="G30" s="37">
        <v>904.43899999999996</v>
      </c>
      <c r="H30" s="37">
        <v>0.29399999999999998</v>
      </c>
    </row>
    <row r="31" spans="2:8" x14ac:dyDescent="0.25">
      <c r="B31" s="37">
        <v>20019</v>
      </c>
      <c r="C31" s="37" t="s">
        <v>38</v>
      </c>
      <c r="D31" s="37">
        <v>228863.16099999999</v>
      </c>
      <c r="E31" s="37">
        <v>153527.21799999999</v>
      </c>
      <c r="F31" s="37">
        <v>995.37300000000005</v>
      </c>
      <c r="G31" s="37">
        <v>995.20899999999995</v>
      </c>
      <c r="H31" s="37">
        <v>0.16400000000000001</v>
      </c>
    </row>
    <row r="32" spans="2:8" x14ac:dyDescent="0.25">
      <c r="B32" s="37">
        <v>20020</v>
      </c>
      <c r="C32" s="37" t="s">
        <v>38</v>
      </c>
      <c r="D32" s="37">
        <v>228862.12299999999</v>
      </c>
      <c r="E32" s="37">
        <v>153489.367</v>
      </c>
      <c r="F32" s="37">
        <v>995.91899999999998</v>
      </c>
      <c r="G32" s="37">
        <v>995.77</v>
      </c>
      <c r="H32" s="37">
        <v>0.14899999999999999</v>
      </c>
    </row>
    <row r="33" spans="2:8" x14ac:dyDescent="0.25">
      <c r="B33" s="37">
        <v>20021</v>
      </c>
      <c r="C33" s="37" t="s">
        <v>38</v>
      </c>
      <c r="D33" s="37">
        <v>230712.46900000001</v>
      </c>
      <c r="E33" s="37">
        <v>150758.171</v>
      </c>
      <c r="F33" s="37">
        <v>994.45299999999997</v>
      </c>
      <c r="G33" s="37">
        <v>994.48599999999999</v>
      </c>
      <c r="H33" s="37">
        <v>-3.3000000000000002E-2</v>
      </c>
    </row>
    <row r="34" spans="2:8" x14ac:dyDescent="0.25">
      <c r="B34" s="37">
        <v>20022</v>
      </c>
      <c r="C34" s="37" t="s">
        <v>36</v>
      </c>
      <c r="D34" s="37">
        <v>230710.50599999999</v>
      </c>
      <c r="E34" s="37">
        <v>150735.28200000001</v>
      </c>
      <c r="F34" s="37">
        <v>992.56</v>
      </c>
      <c r="G34" s="37">
        <v>992.71799999999996</v>
      </c>
      <c r="H34" s="37">
        <v>-0.157</v>
      </c>
    </row>
    <row r="35" spans="2:8" x14ac:dyDescent="0.25">
      <c r="B35" s="37">
        <v>20023</v>
      </c>
      <c r="C35" s="37" t="s">
        <v>37</v>
      </c>
      <c r="D35" s="37">
        <v>230713.49100000001</v>
      </c>
      <c r="E35" s="37">
        <v>150687.22</v>
      </c>
      <c r="F35" s="37">
        <v>994.02700000000004</v>
      </c>
      <c r="G35" s="37">
        <v>994.21100000000001</v>
      </c>
      <c r="H35" s="37">
        <v>-0.184</v>
      </c>
    </row>
    <row r="36" spans="2:8" x14ac:dyDescent="0.25">
      <c r="B36" s="37">
        <v>20024</v>
      </c>
      <c r="C36" s="37" t="s">
        <v>38</v>
      </c>
      <c r="D36" s="37">
        <v>230180.31299999999</v>
      </c>
      <c r="E36" s="37">
        <v>149880.39199999999</v>
      </c>
      <c r="F36" s="37">
        <v>996.27300000000002</v>
      </c>
      <c r="G36" s="37">
        <v>996.19299999999998</v>
      </c>
      <c r="H36" s="37">
        <v>0.08</v>
      </c>
    </row>
    <row r="37" spans="2:8" x14ac:dyDescent="0.25">
      <c r="B37" s="37">
        <v>20025</v>
      </c>
      <c r="C37" s="37" t="s">
        <v>37</v>
      </c>
      <c r="D37" s="37">
        <v>229581.476</v>
      </c>
      <c r="E37" s="37">
        <v>149830.92199999999</v>
      </c>
      <c r="F37" s="37">
        <v>999.649</v>
      </c>
      <c r="G37" s="37">
        <v>1000.011</v>
      </c>
      <c r="H37" s="37">
        <v>-0.36099999999999999</v>
      </c>
    </row>
    <row r="38" spans="2:8" x14ac:dyDescent="0.25">
      <c r="B38" s="37">
        <v>20026</v>
      </c>
      <c r="C38" s="37" t="s">
        <v>39</v>
      </c>
      <c r="D38" s="37">
        <v>229701.54</v>
      </c>
      <c r="E38" s="37">
        <v>135318.48300000001</v>
      </c>
      <c r="F38" s="37">
        <v>1072.3699999999999</v>
      </c>
      <c r="G38" s="37">
        <v>1072.806</v>
      </c>
      <c r="H38" s="37">
        <v>-0.436</v>
      </c>
    </row>
    <row r="39" spans="2:8" x14ac:dyDescent="0.25">
      <c r="B39" s="37">
        <v>20027</v>
      </c>
      <c r="C39" s="37" t="s">
        <v>37</v>
      </c>
      <c r="D39" s="37">
        <v>243155.986</v>
      </c>
      <c r="E39" s="37">
        <v>166129.103</v>
      </c>
      <c r="F39" s="37">
        <v>954.96600000000001</v>
      </c>
      <c r="G39" s="37">
        <v>955.04300000000001</v>
      </c>
      <c r="H39" s="37">
        <v>-7.6999999999999999E-2</v>
      </c>
    </row>
    <row r="40" spans="2:8" x14ac:dyDescent="0.25">
      <c r="B40" s="37">
        <v>20028</v>
      </c>
      <c r="C40" s="37" t="s">
        <v>37</v>
      </c>
      <c r="D40" s="37">
        <v>234506.864</v>
      </c>
      <c r="E40" s="37">
        <v>164741.27499999999</v>
      </c>
      <c r="F40" s="37">
        <v>993.553</v>
      </c>
      <c r="G40" s="37">
        <v>993.36300000000006</v>
      </c>
      <c r="H40" s="37">
        <v>0.191</v>
      </c>
    </row>
    <row r="41" spans="2:8" x14ac:dyDescent="0.25">
      <c r="B41" s="37">
        <v>20029</v>
      </c>
      <c r="C41" s="37" t="s">
        <v>37</v>
      </c>
      <c r="D41" s="37">
        <v>234487.785</v>
      </c>
      <c r="E41" s="37">
        <v>164762.166</v>
      </c>
      <c r="F41" s="37">
        <v>992.34199999999998</v>
      </c>
      <c r="G41" s="37">
        <v>992.29399999999998</v>
      </c>
      <c r="H41" s="37">
        <v>4.8000000000000001E-2</v>
      </c>
    </row>
    <row r="42" spans="2:8" x14ac:dyDescent="0.25">
      <c r="B42" s="37">
        <v>20030</v>
      </c>
      <c r="C42" s="37" t="s">
        <v>37</v>
      </c>
      <c r="D42" s="37">
        <v>234475.851</v>
      </c>
      <c r="E42" s="37">
        <v>164782.17800000001</v>
      </c>
      <c r="F42" s="37">
        <v>992.08900000000006</v>
      </c>
      <c r="G42" s="37">
        <v>992.23599999999999</v>
      </c>
      <c r="H42" s="37">
        <v>-0.14699999999999999</v>
      </c>
    </row>
    <row r="43" spans="2:8" x14ac:dyDescent="0.25">
      <c r="B43" s="37">
        <v>20031</v>
      </c>
      <c r="C43" s="37" t="s">
        <v>39</v>
      </c>
      <c r="D43" s="37">
        <v>232350.71900000001</v>
      </c>
      <c r="E43" s="37">
        <v>170346.61799999999</v>
      </c>
      <c r="F43" s="37">
        <v>979.54</v>
      </c>
      <c r="G43" s="37">
        <v>980.28300000000002</v>
      </c>
      <c r="H43" s="37">
        <v>-0.74299999999999999</v>
      </c>
    </row>
    <row r="44" spans="2:8" x14ac:dyDescent="0.25">
      <c r="B44" s="37">
        <v>20032</v>
      </c>
      <c r="C44" s="37" t="s">
        <v>39</v>
      </c>
      <c r="D44" s="37">
        <v>232313.32500000001</v>
      </c>
      <c r="E44" s="37">
        <v>170338.413</v>
      </c>
      <c r="F44" s="37">
        <v>980.27700000000004</v>
      </c>
      <c r="G44" s="37">
        <v>980.37300000000005</v>
      </c>
      <c r="H44" s="37">
        <v>-9.6000000000000002E-2</v>
      </c>
    </row>
    <row r="45" spans="2:8" x14ac:dyDescent="0.25">
      <c r="B45" s="37">
        <v>20033</v>
      </c>
      <c r="C45" s="37" t="s">
        <v>37</v>
      </c>
      <c r="D45" s="37">
        <v>229814.73499999999</v>
      </c>
      <c r="E45" s="37">
        <v>170532.34899999999</v>
      </c>
      <c r="F45" s="37">
        <v>983.50199999999995</v>
      </c>
      <c r="G45" s="37">
        <v>983.31700000000001</v>
      </c>
      <c r="H45" s="37">
        <v>0.185</v>
      </c>
    </row>
    <row r="46" spans="2:8" x14ac:dyDescent="0.25">
      <c r="B46" s="37">
        <v>20034</v>
      </c>
      <c r="C46" s="37" t="s">
        <v>38</v>
      </c>
      <c r="D46" s="37">
        <v>229814.85500000001</v>
      </c>
      <c r="E46" s="37">
        <v>170467.52499999999</v>
      </c>
      <c r="F46" s="37">
        <v>981.66600000000005</v>
      </c>
      <c r="G46" s="37">
        <v>981.88900000000001</v>
      </c>
      <c r="H46" s="37">
        <v>-0.223</v>
      </c>
    </row>
    <row r="47" spans="2:8" x14ac:dyDescent="0.25">
      <c r="B47" s="37">
        <v>20035</v>
      </c>
      <c r="C47" s="37" t="s">
        <v>38</v>
      </c>
      <c r="D47" s="37">
        <v>229810.231</v>
      </c>
      <c r="E47" s="37">
        <v>170438.878</v>
      </c>
      <c r="F47" s="37">
        <v>984.09</v>
      </c>
      <c r="G47" s="37">
        <v>983.96600000000001</v>
      </c>
      <c r="H47" s="37">
        <v>0.124</v>
      </c>
    </row>
    <row r="48" spans="2:8" x14ac:dyDescent="0.25">
      <c r="B48" s="37">
        <v>20036</v>
      </c>
      <c r="C48" s="37" t="s">
        <v>38</v>
      </c>
      <c r="D48" s="37">
        <v>232151.10699999999</v>
      </c>
      <c r="E48" s="37">
        <v>167398.11199999999</v>
      </c>
      <c r="F48" s="37">
        <v>985.16300000000001</v>
      </c>
      <c r="G48" s="37">
        <v>985.23199999999997</v>
      </c>
      <c r="H48" s="37">
        <v>-6.9000000000000006E-2</v>
      </c>
    </row>
    <row r="49" spans="2:8" x14ac:dyDescent="0.25">
      <c r="B49" s="37">
        <v>20037</v>
      </c>
      <c r="C49" s="37" t="s">
        <v>37</v>
      </c>
      <c r="D49" s="37">
        <v>317904.62699999998</v>
      </c>
      <c r="E49" s="37">
        <v>170067.21599999999</v>
      </c>
      <c r="F49" s="37">
        <v>1079.4870000000001</v>
      </c>
      <c r="G49" s="37">
        <v>1079.3140000000001</v>
      </c>
      <c r="H49" s="37">
        <v>0.17299999999999999</v>
      </c>
    </row>
    <row r="50" spans="2:8" x14ac:dyDescent="0.25">
      <c r="B50" s="37">
        <v>20038</v>
      </c>
      <c r="C50" s="37" t="s">
        <v>37</v>
      </c>
      <c r="D50" s="37">
        <v>317934.77299999999</v>
      </c>
      <c r="E50" s="37">
        <v>170059.05900000001</v>
      </c>
      <c r="F50" s="37">
        <v>1078.886</v>
      </c>
      <c r="G50" s="37">
        <v>1078.741</v>
      </c>
      <c r="H50" s="37">
        <v>0.14399999999999999</v>
      </c>
    </row>
    <row r="51" spans="2:8" x14ac:dyDescent="0.25">
      <c r="B51" s="37">
        <v>20039</v>
      </c>
      <c r="C51" s="37" t="s">
        <v>37</v>
      </c>
      <c r="D51" s="37">
        <v>317963.71500000003</v>
      </c>
      <c r="E51" s="37">
        <v>170178.723</v>
      </c>
      <c r="F51" s="37">
        <v>1073.617</v>
      </c>
      <c r="G51" s="37">
        <v>1073.6199999999999</v>
      </c>
      <c r="H51" s="37">
        <v>-2E-3</v>
      </c>
    </row>
    <row r="52" spans="2:8" x14ac:dyDescent="0.25">
      <c r="B52" s="37">
        <v>20040</v>
      </c>
      <c r="C52" s="37" t="s">
        <v>37</v>
      </c>
      <c r="D52" s="37">
        <v>311660.09399999998</v>
      </c>
      <c r="E52" s="37">
        <v>172742.09700000001</v>
      </c>
      <c r="F52" s="37">
        <v>1048.538</v>
      </c>
      <c r="G52" s="37">
        <v>1048.413</v>
      </c>
      <c r="H52" s="37">
        <v>0.125</v>
      </c>
    </row>
    <row r="53" spans="2:8" x14ac:dyDescent="0.25">
      <c r="B53" s="37">
        <v>20041</v>
      </c>
      <c r="C53" s="37" t="s">
        <v>37</v>
      </c>
      <c r="D53" s="37">
        <v>311569.82900000003</v>
      </c>
      <c r="E53" s="37">
        <v>172779.55600000001</v>
      </c>
      <c r="F53" s="37">
        <v>1042.3420000000001</v>
      </c>
      <c r="G53" s="37">
        <v>1042.2739999999999</v>
      </c>
      <c r="H53" s="37">
        <v>6.8000000000000005E-2</v>
      </c>
    </row>
    <row r="54" spans="2:8" x14ac:dyDescent="0.25">
      <c r="B54" s="37">
        <v>20042</v>
      </c>
      <c r="C54" s="37" t="s">
        <v>39</v>
      </c>
      <c r="D54" s="37">
        <v>311546.00900000002</v>
      </c>
      <c r="E54" s="37">
        <v>172630.15100000001</v>
      </c>
      <c r="F54" s="37">
        <v>1046.867</v>
      </c>
      <c r="G54" s="37">
        <v>1046.922</v>
      </c>
      <c r="H54" s="37">
        <v>-5.5E-2</v>
      </c>
    </row>
    <row r="55" spans="2:8" x14ac:dyDescent="0.25">
      <c r="B55" s="37">
        <v>20043</v>
      </c>
      <c r="C55" s="37" t="s">
        <v>39</v>
      </c>
      <c r="D55" s="37">
        <v>311560.35700000002</v>
      </c>
      <c r="E55" s="37">
        <v>172559.595</v>
      </c>
      <c r="F55" s="37">
        <v>1046.383</v>
      </c>
      <c r="G55" s="37">
        <v>1046.306</v>
      </c>
      <c r="H55" s="37">
        <v>7.6999999999999999E-2</v>
      </c>
    </row>
    <row r="56" spans="2:8" x14ac:dyDescent="0.25">
      <c r="B56" s="37">
        <v>20044</v>
      </c>
      <c r="C56" s="37" t="s">
        <v>39</v>
      </c>
      <c r="D56" s="37">
        <v>311626.60200000001</v>
      </c>
      <c r="E56" s="37">
        <v>172522.70600000001</v>
      </c>
      <c r="F56" s="37">
        <v>1040.3309999999999</v>
      </c>
      <c r="G56" s="37">
        <v>1040.3679999999999</v>
      </c>
      <c r="H56" s="37">
        <v>-3.6999999999999998E-2</v>
      </c>
    </row>
    <row r="57" spans="2:8" x14ac:dyDescent="0.25">
      <c r="B57" s="37">
        <v>20045</v>
      </c>
      <c r="C57" s="37" t="s">
        <v>36</v>
      </c>
      <c r="D57" s="37">
        <v>311551.92499999999</v>
      </c>
      <c r="E57" s="37">
        <v>172491.712</v>
      </c>
      <c r="F57" s="37">
        <v>1044.7650000000001</v>
      </c>
      <c r="G57" s="37">
        <v>1044.788</v>
      </c>
      <c r="H57" s="37">
        <v>-2.3E-2</v>
      </c>
    </row>
    <row r="58" spans="2:8" x14ac:dyDescent="0.25">
      <c r="B58" s="37">
        <v>20046</v>
      </c>
      <c r="C58" s="37" t="s">
        <v>36</v>
      </c>
      <c r="D58" s="37">
        <v>311478.49400000001</v>
      </c>
      <c r="E58" s="37">
        <v>172475.511</v>
      </c>
      <c r="F58" s="37">
        <v>1044.9079999999999</v>
      </c>
      <c r="G58" s="37">
        <v>1045.002</v>
      </c>
      <c r="H58" s="37">
        <v>-9.5000000000000001E-2</v>
      </c>
    </row>
    <row r="59" spans="2:8" x14ac:dyDescent="0.25">
      <c r="B59" s="37">
        <v>20047</v>
      </c>
      <c r="C59" s="37" t="s">
        <v>38</v>
      </c>
      <c r="D59" s="37">
        <v>311464.446</v>
      </c>
      <c r="E59" s="37">
        <v>172573.291</v>
      </c>
      <c r="F59" s="37">
        <v>1048</v>
      </c>
      <c r="G59" s="37">
        <v>1048.02</v>
      </c>
      <c r="H59" s="37">
        <v>-0.02</v>
      </c>
    </row>
    <row r="60" spans="2:8" x14ac:dyDescent="0.25">
      <c r="B60" s="37">
        <v>20048</v>
      </c>
      <c r="C60" s="37" t="s">
        <v>39</v>
      </c>
      <c r="D60" s="37">
        <v>306937.95699999999</v>
      </c>
      <c r="E60" s="37">
        <v>172769.361</v>
      </c>
      <c r="F60" s="37">
        <v>1033.751</v>
      </c>
      <c r="G60" s="37">
        <v>1033.8530000000001</v>
      </c>
      <c r="H60" s="37">
        <v>-0.10199999999999999</v>
      </c>
    </row>
    <row r="61" spans="2:8" x14ac:dyDescent="0.25">
      <c r="B61" s="37">
        <v>20049</v>
      </c>
      <c r="C61" s="37" t="s">
        <v>36</v>
      </c>
      <c r="D61" s="37">
        <v>306922.92800000001</v>
      </c>
      <c r="E61" s="37">
        <v>172836.693</v>
      </c>
      <c r="F61" s="37">
        <v>1031.548</v>
      </c>
      <c r="G61" s="37">
        <v>1032.145</v>
      </c>
      <c r="H61" s="37">
        <v>-0.59699999999999998</v>
      </c>
    </row>
    <row r="62" spans="2:8" x14ac:dyDescent="0.25">
      <c r="B62" s="37">
        <v>20050</v>
      </c>
      <c r="C62" s="37" t="s">
        <v>38</v>
      </c>
      <c r="D62" s="37">
        <v>306924.86499999999</v>
      </c>
      <c r="E62" s="37">
        <v>172723.19699999999</v>
      </c>
      <c r="F62" s="37">
        <v>1035.2860000000001</v>
      </c>
      <c r="G62" s="37">
        <v>1035.261</v>
      </c>
      <c r="H62" s="37">
        <v>2.5000000000000001E-2</v>
      </c>
    </row>
    <row r="63" spans="2:8" x14ac:dyDescent="0.25">
      <c r="B63" s="37">
        <v>20051</v>
      </c>
      <c r="C63" s="37" t="s">
        <v>38</v>
      </c>
      <c r="D63" s="37">
        <v>302576.13099999999</v>
      </c>
      <c r="E63" s="37">
        <v>172774.242</v>
      </c>
      <c r="F63" s="37">
        <v>1068.8009999999999</v>
      </c>
      <c r="G63" s="37">
        <v>1068.587</v>
      </c>
      <c r="H63" s="37">
        <v>0.214</v>
      </c>
    </row>
    <row r="64" spans="2:8" x14ac:dyDescent="0.25">
      <c r="B64" s="37">
        <v>20052</v>
      </c>
      <c r="C64" s="37" t="s">
        <v>39</v>
      </c>
      <c r="D64" s="37">
        <v>302999.68199999997</v>
      </c>
      <c r="E64" s="37">
        <v>166341.21</v>
      </c>
      <c r="F64" s="37">
        <v>1043.6099999999999</v>
      </c>
      <c r="G64" s="37">
        <v>1044.079</v>
      </c>
      <c r="H64" s="37">
        <v>-0.46899999999999997</v>
      </c>
    </row>
    <row r="65" spans="2:8" x14ac:dyDescent="0.25">
      <c r="B65" s="37">
        <v>20053</v>
      </c>
      <c r="C65" s="37" t="s">
        <v>38</v>
      </c>
      <c r="D65" s="37">
        <v>308053.58299999998</v>
      </c>
      <c r="E65" s="37">
        <v>159729.052</v>
      </c>
      <c r="F65" s="37">
        <v>1056.7260000000001</v>
      </c>
      <c r="G65" s="37">
        <v>1056.5260000000001</v>
      </c>
      <c r="H65" s="37">
        <v>0.2</v>
      </c>
    </row>
    <row r="66" spans="2:8" x14ac:dyDescent="0.25">
      <c r="B66" s="37">
        <v>20054</v>
      </c>
      <c r="C66" s="37" t="s">
        <v>39</v>
      </c>
      <c r="D66" s="37">
        <v>281551.68300000002</v>
      </c>
      <c r="E66" s="37">
        <v>241292.446</v>
      </c>
      <c r="F66" s="37">
        <v>998.53800000000001</v>
      </c>
      <c r="G66" s="37">
        <v>998.63199999999995</v>
      </c>
      <c r="H66" s="37">
        <v>-9.2999999999999999E-2</v>
      </c>
    </row>
    <row r="67" spans="2:8" x14ac:dyDescent="0.25">
      <c r="B67" s="37">
        <v>20055</v>
      </c>
      <c r="C67" s="37" t="s">
        <v>39</v>
      </c>
      <c r="D67" s="37">
        <v>281542.989</v>
      </c>
      <c r="E67" s="37">
        <v>241373.073</v>
      </c>
      <c r="F67" s="37">
        <v>997.31</v>
      </c>
      <c r="G67" s="37">
        <v>997.42100000000005</v>
      </c>
      <c r="H67" s="37">
        <v>-0.11</v>
      </c>
    </row>
    <row r="68" spans="2:8" x14ac:dyDescent="0.25">
      <c r="B68" s="37">
        <v>20056</v>
      </c>
      <c r="C68" s="37" t="s">
        <v>37</v>
      </c>
      <c r="D68" s="37">
        <v>281455.40100000001</v>
      </c>
      <c r="E68" s="37">
        <v>241308.00700000001</v>
      </c>
      <c r="F68" s="37">
        <v>990.58699999999999</v>
      </c>
      <c r="G68" s="37">
        <v>990.89300000000003</v>
      </c>
      <c r="H68" s="37">
        <v>-0.30599999999999999</v>
      </c>
    </row>
    <row r="69" spans="2:8" x14ac:dyDescent="0.25">
      <c r="B69" s="37">
        <v>20057</v>
      </c>
      <c r="C69" s="37" t="s">
        <v>38</v>
      </c>
      <c r="D69" s="37">
        <v>281590.20400000003</v>
      </c>
      <c r="E69" s="37">
        <v>241191.94200000001</v>
      </c>
      <c r="F69" s="37">
        <v>997.173</v>
      </c>
      <c r="G69" s="37">
        <v>997.11199999999997</v>
      </c>
      <c r="H69" s="37">
        <v>6.0999999999999999E-2</v>
      </c>
    </row>
    <row r="70" spans="2:8" x14ac:dyDescent="0.25">
      <c r="B70" s="37">
        <v>20058</v>
      </c>
      <c r="C70" s="37" t="s">
        <v>39</v>
      </c>
      <c r="D70" s="37">
        <v>281672.17300000001</v>
      </c>
      <c r="E70" s="37">
        <v>241213.63399999999</v>
      </c>
      <c r="F70" s="37">
        <v>996.08600000000001</v>
      </c>
      <c r="G70" s="37">
        <v>996.221</v>
      </c>
      <c r="H70" s="37">
        <v>-0.13500000000000001</v>
      </c>
    </row>
    <row r="71" spans="2:8" x14ac:dyDescent="0.25">
      <c r="B71" s="37">
        <v>20059</v>
      </c>
      <c r="C71" s="37" t="s">
        <v>37</v>
      </c>
      <c r="D71" s="37">
        <v>281706.68199999997</v>
      </c>
      <c r="E71" s="37">
        <v>241115.50200000001</v>
      </c>
      <c r="F71" s="37">
        <v>995.73599999999999</v>
      </c>
      <c r="G71" s="37">
        <v>995.93899999999996</v>
      </c>
      <c r="H71" s="37">
        <v>-0.20300000000000001</v>
      </c>
    </row>
    <row r="72" spans="2:8" x14ac:dyDescent="0.25">
      <c r="B72" s="37">
        <v>20060</v>
      </c>
      <c r="C72" s="37" t="s">
        <v>39</v>
      </c>
      <c r="D72" s="37">
        <v>280966.38299999997</v>
      </c>
      <c r="E72" s="37">
        <v>243319.731</v>
      </c>
      <c r="F72" s="37">
        <v>982.22500000000002</v>
      </c>
      <c r="G72" s="37">
        <v>981.93299999999999</v>
      </c>
      <c r="H72" s="37">
        <v>0.29199999999999998</v>
      </c>
    </row>
    <row r="73" spans="2:8" x14ac:dyDescent="0.25">
      <c r="B73" s="37">
        <v>20061</v>
      </c>
      <c r="C73" s="37" t="s">
        <v>38</v>
      </c>
      <c r="D73" s="37">
        <v>278952.12800000003</v>
      </c>
      <c r="E73" s="37">
        <v>243153.53099999999</v>
      </c>
      <c r="F73" s="37">
        <v>1004.199</v>
      </c>
      <c r="G73" s="37">
        <v>1004.264</v>
      </c>
      <c r="H73" s="37">
        <v>-6.4000000000000001E-2</v>
      </c>
    </row>
    <row r="74" spans="2:8" x14ac:dyDescent="0.25">
      <c r="B74" s="37">
        <v>20062</v>
      </c>
      <c r="C74" s="37" t="s">
        <v>36</v>
      </c>
      <c r="D74" s="37">
        <v>278924.46500000003</v>
      </c>
      <c r="E74" s="37">
        <v>243076.24799999999</v>
      </c>
      <c r="F74" s="37">
        <v>1004.03</v>
      </c>
      <c r="G74" s="37">
        <v>1003.994</v>
      </c>
      <c r="H74" s="37">
        <v>3.5999999999999997E-2</v>
      </c>
    </row>
    <row r="75" spans="2:8" x14ac:dyDescent="0.25">
      <c r="B75" s="37">
        <v>20063</v>
      </c>
      <c r="C75" s="37" t="s">
        <v>39</v>
      </c>
      <c r="D75" s="37">
        <v>301174.43699999998</v>
      </c>
      <c r="E75" s="37">
        <v>245028.82399999999</v>
      </c>
      <c r="F75" s="37">
        <v>997.70500000000004</v>
      </c>
      <c r="G75" s="37">
        <v>997.62</v>
      </c>
      <c r="H75" s="37">
        <v>8.5999999999999993E-2</v>
      </c>
    </row>
    <row r="76" spans="2:8" x14ac:dyDescent="0.25">
      <c r="B76" s="37">
        <v>20064</v>
      </c>
      <c r="C76" s="37" t="s">
        <v>39</v>
      </c>
      <c r="D76" s="37">
        <v>296687.85100000002</v>
      </c>
      <c r="E76" s="37">
        <v>245249.04800000001</v>
      </c>
      <c r="F76" s="37">
        <v>998.59100000000001</v>
      </c>
      <c r="G76" s="37">
        <v>998.63300000000004</v>
      </c>
      <c r="H76" s="37">
        <v>-4.2000000000000003E-2</v>
      </c>
    </row>
    <row r="77" spans="2:8" x14ac:dyDescent="0.25">
      <c r="B77" s="37">
        <v>20065</v>
      </c>
      <c r="C77" s="37" t="s">
        <v>39</v>
      </c>
      <c r="D77" s="37">
        <v>296694.54100000003</v>
      </c>
      <c r="E77" s="37">
        <v>245271.46</v>
      </c>
      <c r="F77" s="37">
        <v>999.30600000000004</v>
      </c>
      <c r="G77" s="37">
        <v>999.52099999999996</v>
      </c>
      <c r="H77" s="37">
        <v>-0.215</v>
      </c>
    </row>
    <row r="78" spans="2:8" x14ac:dyDescent="0.25">
      <c r="B78" s="37">
        <v>20066</v>
      </c>
      <c r="C78" s="37" t="s">
        <v>38</v>
      </c>
      <c r="D78" s="37">
        <v>297714.67499999999</v>
      </c>
      <c r="E78" s="37">
        <v>245052.41200000001</v>
      </c>
      <c r="F78" s="37">
        <v>990.58100000000002</v>
      </c>
      <c r="G78" s="37">
        <v>990.61199999999997</v>
      </c>
      <c r="H78" s="37">
        <v>-3.1E-2</v>
      </c>
    </row>
    <row r="79" spans="2:8" x14ac:dyDescent="0.25">
      <c r="B79" s="37">
        <v>20067</v>
      </c>
      <c r="C79" s="37" t="s">
        <v>36</v>
      </c>
      <c r="D79" s="37">
        <v>297648.81400000001</v>
      </c>
      <c r="E79" s="37">
        <v>236159.698</v>
      </c>
      <c r="F79" s="37">
        <v>1021.1369999999999</v>
      </c>
      <c r="G79" s="37">
        <v>1021.521</v>
      </c>
      <c r="H79" s="37">
        <v>-0.38400000000000001</v>
      </c>
    </row>
    <row r="80" spans="2:8" x14ac:dyDescent="0.25">
      <c r="B80" s="37">
        <v>20068</v>
      </c>
      <c r="C80" s="37" t="s">
        <v>36</v>
      </c>
      <c r="D80" s="37">
        <v>297614.89500000002</v>
      </c>
      <c r="E80" s="37">
        <v>236074.03700000001</v>
      </c>
      <c r="F80" s="37">
        <v>1018.251</v>
      </c>
      <c r="G80" s="37">
        <v>1018.437</v>
      </c>
      <c r="H80" s="37">
        <v>-0.186</v>
      </c>
    </row>
    <row r="81" spans="2:8" x14ac:dyDescent="0.25">
      <c r="B81" s="37">
        <v>20069</v>
      </c>
      <c r="C81" s="37" t="s">
        <v>36</v>
      </c>
      <c r="D81" s="37">
        <v>297678.989</v>
      </c>
      <c r="E81" s="37">
        <v>236017.17499999999</v>
      </c>
      <c r="F81" s="37">
        <v>1017.955</v>
      </c>
      <c r="G81" s="37">
        <v>1018.266</v>
      </c>
      <c r="H81" s="37">
        <v>-0.311</v>
      </c>
    </row>
    <row r="82" spans="2:8" x14ac:dyDescent="0.25">
      <c r="B82" s="37">
        <v>20070</v>
      </c>
      <c r="C82" s="37" t="s">
        <v>38</v>
      </c>
      <c r="D82" s="37">
        <v>297734.86099999998</v>
      </c>
      <c r="E82" s="37">
        <v>235976.50599999999</v>
      </c>
      <c r="F82" s="37">
        <v>1022.535</v>
      </c>
      <c r="G82" s="37">
        <v>1022.249</v>
      </c>
      <c r="H82" s="37">
        <v>0.28699999999999998</v>
      </c>
    </row>
    <row r="83" spans="2:8" x14ac:dyDescent="0.25">
      <c r="B83" s="37">
        <v>20071</v>
      </c>
      <c r="C83" s="37" t="s">
        <v>38</v>
      </c>
      <c r="D83" s="37">
        <v>297776.32799999998</v>
      </c>
      <c r="E83" s="37">
        <v>235979.318</v>
      </c>
      <c r="F83" s="37">
        <v>1022.295</v>
      </c>
      <c r="G83" s="37">
        <v>1022.33</v>
      </c>
      <c r="H83" s="37">
        <v>-3.5999999999999997E-2</v>
      </c>
    </row>
    <row r="84" spans="2:8" x14ac:dyDescent="0.25">
      <c r="B84" s="37">
        <v>20072</v>
      </c>
      <c r="C84" s="37" t="s">
        <v>37</v>
      </c>
      <c r="D84" s="37">
        <v>297841.95600000001</v>
      </c>
      <c r="E84" s="37">
        <v>235977.245</v>
      </c>
      <c r="F84" s="37">
        <v>1021.9880000000001</v>
      </c>
      <c r="G84" s="37">
        <v>1022.034</v>
      </c>
      <c r="H84" s="37">
        <v>-4.5999999999999999E-2</v>
      </c>
    </row>
    <row r="85" spans="2:8" x14ac:dyDescent="0.25">
      <c r="B85" s="37">
        <v>20073</v>
      </c>
      <c r="C85" s="37" t="s">
        <v>38</v>
      </c>
      <c r="D85" s="37">
        <v>294455.13699999999</v>
      </c>
      <c r="E85" s="37">
        <v>231530.73499999999</v>
      </c>
      <c r="F85" s="37">
        <v>986.29</v>
      </c>
      <c r="G85" s="37">
        <v>986.89400000000001</v>
      </c>
      <c r="H85" s="37">
        <v>-0.60299999999999998</v>
      </c>
    </row>
    <row r="86" spans="2:8" x14ac:dyDescent="0.25">
      <c r="B86" s="37">
        <v>20074</v>
      </c>
      <c r="C86" s="37" t="s">
        <v>39</v>
      </c>
      <c r="D86" s="37">
        <v>293673.76299999998</v>
      </c>
      <c r="E86" s="37">
        <v>231517.799</v>
      </c>
      <c r="F86" s="37">
        <v>984.11099999999999</v>
      </c>
      <c r="G86" s="37">
        <v>984.125</v>
      </c>
      <c r="H86" s="37">
        <v>-1.2999999999999999E-2</v>
      </c>
    </row>
    <row r="87" spans="2:8" x14ac:dyDescent="0.25">
      <c r="B87" s="37">
        <v>20075</v>
      </c>
      <c r="C87" s="37" t="s">
        <v>37</v>
      </c>
      <c r="D87" s="37">
        <v>293981.56</v>
      </c>
      <c r="E87" s="37">
        <v>231559.08</v>
      </c>
      <c r="F87" s="37">
        <v>990.255</v>
      </c>
      <c r="G87" s="37">
        <v>990.077</v>
      </c>
      <c r="H87" s="37">
        <v>0.17799999999999999</v>
      </c>
    </row>
    <row r="88" spans="2:8" x14ac:dyDescent="0.25">
      <c r="B88" s="37">
        <v>20076</v>
      </c>
      <c r="C88" s="37" t="s">
        <v>36</v>
      </c>
      <c r="D88" s="37">
        <v>293999.56</v>
      </c>
      <c r="E88" s="37">
        <v>231604.639</v>
      </c>
      <c r="F88" s="37">
        <v>984.529</v>
      </c>
      <c r="G88" s="37">
        <v>984.47</v>
      </c>
      <c r="H88" s="37">
        <v>5.8999999999999997E-2</v>
      </c>
    </row>
    <row r="89" spans="2:8" x14ac:dyDescent="0.25">
      <c r="B89" s="37">
        <v>20077</v>
      </c>
      <c r="C89" s="37" t="s">
        <v>38</v>
      </c>
      <c r="D89" s="37">
        <v>293842.31900000002</v>
      </c>
      <c r="E89" s="37">
        <v>231340.899</v>
      </c>
      <c r="F89" s="37">
        <v>1014.2670000000001</v>
      </c>
      <c r="G89" s="37">
        <v>1014.317</v>
      </c>
      <c r="H89" s="37">
        <v>-0.05</v>
      </c>
    </row>
    <row r="90" spans="2:8" x14ac:dyDescent="0.25">
      <c r="B90" s="37">
        <v>20078</v>
      </c>
      <c r="C90" s="37" t="s">
        <v>37</v>
      </c>
      <c r="D90" s="37">
        <v>293746.049</v>
      </c>
      <c r="E90" s="37">
        <v>231325.133</v>
      </c>
      <c r="F90" s="37">
        <v>1014.575</v>
      </c>
      <c r="G90" s="37">
        <v>1014.676</v>
      </c>
      <c r="H90" s="37">
        <v>-0.1</v>
      </c>
    </row>
    <row r="91" spans="2:8" x14ac:dyDescent="0.25">
      <c r="B91" s="37">
        <v>20079</v>
      </c>
      <c r="C91" s="37" t="s">
        <v>38</v>
      </c>
      <c r="D91" s="37">
        <v>282787.22700000001</v>
      </c>
      <c r="E91" s="37">
        <v>234125.58</v>
      </c>
      <c r="F91" s="37">
        <v>974.77300000000002</v>
      </c>
      <c r="G91" s="37">
        <v>974.64700000000005</v>
      </c>
      <c r="H91" s="37">
        <v>0.126</v>
      </c>
    </row>
    <row r="92" spans="2:8" x14ac:dyDescent="0.25">
      <c r="B92" s="37">
        <v>20080</v>
      </c>
      <c r="C92" s="37" t="s">
        <v>39</v>
      </c>
      <c r="D92" s="37">
        <v>282734.35700000002</v>
      </c>
      <c r="E92" s="37">
        <v>234128.05100000001</v>
      </c>
      <c r="F92" s="37">
        <v>972.46299999999997</v>
      </c>
      <c r="G92" s="37">
        <v>972.56299999999999</v>
      </c>
      <c r="H92" s="37">
        <v>-0.1</v>
      </c>
    </row>
    <row r="93" spans="2:8" x14ac:dyDescent="0.25">
      <c r="B93" s="37">
        <v>20081</v>
      </c>
      <c r="C93" s="37" t="s">
        <v>37</v>
      </c>
      <c r="D93" s="37">
        <v>282680.28899999999</v>
      </c>
      <c r="E93" s="37">
        <v>236103.20199999999</v>
      </c>
      <c r="F93" s="37">
        <v>980.11699999999996</v>
      </c>
      <c r="G93" s="37">
        <v>980.27099999999996</v>
      </c>
      <c r="H93" s="37">
        <v>-0.155</v>
      </c>
    </row>
    <row r="94" spans="2:8" x14ac:dyDescent="0.25">
      <c r="B94" s="37">
        <v>20082</v>
      </c>
      <c r="C94" s="37" t="s">
        <v>37</v>
      </c>
      <c r="D94" s="37">
        <v>282645.201</v>
      </c>
      <c r="E94" s="37">
        <v>236081.47099999999</v>
      </c>
      <c r="F94" s="37">
        <v>981.40099999999995</v>
      </c>
      <c r="G94" s="37">
        <v>981.57799999999997</v>
      </c>
      <c r="H94" s="37">
        <v>-0.17699999999999999</v>
      </c>
    </row>
    <row r="95" spans="2:8" x14ac:dyDescent="0.25">
      <c r="B95" s="37">
        <v>20083</v>
      </c>
      <c r="C95" s="37" t="s">
        <v>38</v>
      </c>
      <c r="D95" s="37">
        <v>282622.61099999998</v>
      </c>
      <c r="E95" s="37">
        <v>236067.00899999999</v>
      </c>
      <c r="F95" s="37">
        <v>981.726</v>
      </c>
      <c r="G95" s="37">
        <v>981.56200000000001</v>
      </c>
      <c r="H95" s="37">
        <v>0.16400000000000001</v>
      </c>
    </row>
    <row r="96" spans="2:8" x14ac:dyDescent="0.25">
      <c r="B96" s="37">
        <v>20084</v>
      </c>
      <c r="C96" s="37" t="s">
        <v>36</v>
      </c>
      <c r="D96" s="37">
        <v>283299.65899999999</v>
      </c>
      <c r="E96" s="37">
        <v>252630.42</v>
      </c>
      <c r="F96" s="37">
        <v>1017.716</v>
      </c>
      <c r="G96" s="37">
        <v>1018.106</v>
      </c>
      <c r="H96" s="37">
        <v>-0.39</v>
      </c>
    </row>
    <row r="97" spans="2:8" x14ac:dyDescent="0.25">
      <c r="B97" s="37">
        <v>20085</v>
      </c>
      <c r="C97" s="37" t="s">
        <v>37</v>
      </c>
      <c r="D97" s="37">
        <v>283243.946</v>
      </c>
      <c r="E97" s="37">
        <v>252629.14</v>
      </c>
      <c r="F97" s="37">
        <v>1017.556</v>
      </c>
      <c r="G97" s="37">
        <v>1018.152</v>
      </c>
      <c r="H97" s="37">
        <v>-0.59599999999999997</v>
      </c>
    </row>
    <row r="98" spans="2:8" x14ac:dyDescent="0.25">
      <c r="B98" s="37">
        <v>20086</v>
      </c>
      <c r="C98" s="37" t="s">
        <v>38</v>
      </c>
      <c r="D98" s="37">
        <v>283175.685</v>
      </c>
      <c r="E98" s="37">
        <v>252561.53599999999</v>
      </c>
      <c r="F98" s="37">
        <v>1017.811</v>
      </c>
      <c r="G98" s="37">
        <v>1018.0650000000001</v>
      </c>
      <c r="H98" s="37">
        <v>-0.254</v>
      </c>
    </row>
    <row r="99" spans="2:8" x14ac:dyDescent="0.25">
      <c r="B99" s="37">
        <v>20087</v>
      </c>
      <c r="C99" s="37" t="s">
        <v>37</v>
      </c>
      <c r="D99" s="37">
        <v>283175.31699999998</v>
      </c>
      <c r="E99" s="37">
        <v>252498.234</v>
      </c>
      <c r="F99" s="37">
        <v>1017.576</v>
      </c>
      <c r="G99" s="37">
        <v>1017.754</v>
      </c>
      <c r="H99" s="37">
        <v>-0.17899999999999999</v>
      </c>
    </row>
    <row r="100" spans="2:8" x14ac:dyDescent="0.25">
      <c r="B100" s="37">
        <v>20088</v>
      </c>
      <c r="C100" s="37" t="s">
        <v>37</v>
      </c>
      <c r="D100" s="37">
        <v>277934.51</v>
      </c>
      <c r="E100" s="37">
        <v>252563.20800000001</v>
      </c>
      <c r="F100" s="37">
        <v>1015.312</v>
      </c>
      <c r="G100" s="37">
        <v>1015.24</v>
      </c>
      <c r="H100" s="37">
        <v>7.1999999999999995E-2</v>
      </c>
    </row>
    <row r="101" spans="2:8" x14ac:dyDescent="0.25">
      <c r="B101" s="37">
        <v>20089</v>
      </c>
      <c r="C101" s="37" t="s">
        <v>39</v>
      </c>
      <c r="D101" s="37">
        <v>265678.125</v>
      </c>
      <c r="E101" s="37">
        <v>237874.08900000001</v>
      </c>
      <c r="F101" s="37">
        <v>990.74099999999999</v>
      </c>
      <c r="G101" s="37">
        <v>990.79399999999998</v>
      </c>
      <c r="H101" s="37">
        <v>-5.2999999999999999E-2</v>
      </c>
    </row>
    <row r="102" spans="2:8" x14ac:dyDescent="0.25">
      <c r="B102" s="37">
        <v>20090</v>
      </c>
      <c r="C102" s="37" t="s">
        <v>39</v>
      </c>
      <c r="D102" s="37">
        <v>265724.26899999997</v>
      </c>
      <c r="E102" s="37">
        <v>238411.58499999999</v>
      </c>
      <c r="F102" s="37">
        <v>994.01400000000001</v>
      </c>
      <c r="G102" s="37">
        <v>993.78200000000004</v>
      </c>
      <c r="H102" s="37">
        <v>0.23200000000000001</v>
      </c>
    </row>
    <row r="103" spans="2:8" x14ac:dyDescent="0.25">
      <c r="B103" s="37">
        <v>20091</v>
      </c>
      <c r="C103" s="37" t="s">
        <v>38</v>
      </c>
      <c r="D103" s="37">
        <v>218826.68799999999</v>
      </c>
      <c r="E103" s="37">
        <v>241583.215</v>
      </c>
      <c r="F103" s="37">
        <v>874.26099999999997</v>
      </c>
      <c r="G103" s="37">
        <v>874.21799999999996</v>
      </c>
      <c r="H103" s="37">
        <v>4.2999999999999997E-2</v>
      </c>
    </row>
    <row r="104" spans="2:8" x14ac:dyDescent="0.25">
      <c r="B104" s="37">
        <v>20092</v>
      </c>
      <c r="C104" s="37" t="s">
        <v>38</v>
      </c>
      <c r="D104" s="37">
        <v>214010.31200000001</v>
      </c>
      <c r="E104" s="37">
        <v>236396.424</v>
      </c>
      <c r="F104" s="37">
        <v>878.80700000000002</v>
      </c>
      <c r="G104" s="37">
        <v>879.04700000000003</v>
      </c>
      <c r="H104" s="37">
        <v>-0.24099999999999999</v>
      </c>
    </row>
    <row r="105" spans="2:8" x14ac:dyDescent="0.25">
      <c r="B105" s="37">
        <v>20093</v>
      </c>
      <c r="C105" s="37" t="s">
        <v>37</v>
      </c>
      <c r="D105" s="37">
        <v>213989.23699999999</v>
      </c>
      <c r="E105" s="37">
        <v>236344.45499999999</v>
      </c>
      <c r="F105" s="37">
        <v>874.096</v>
      </c>
      <c r="G105" s="37">
        <v>874.61099999999999</v>
      </c>
      <c r="H105" s="37">
        <v>-0.51600000000000001</v>
      </c>
    </row>
    <row r="106" spans="2:8" x14ac:dyDescent="0.25">
      <c r="B106" s="37">
        <v>20094</v>
      </c>
      <c r="C106" s="37" t="s">
        <v>37</v>
      </c>
      <c r="D106" s="37">
        <v>215231.68799999999</v>
      </c>
      <c r="E106" s="37">
        <v>235339.826</v>
      </c>
      <c r="F106" s="37">
        <v>955.22199999999998</v>
      </c>
      <c r="G106" s="37">
        <v>955.38800000000003</v>
      </c>
      <c r="H106" s="37">
        <v>-0.16600000000000001</v>
      </c>
    </row>
    <row r="107" spans="2:8" x14ac:dyDescent="0.25">
      <c r="B107" s="37">
        <v>20095</v>
      </c>
      <c r="C107" s="37" t="s">
        <v>37</v>
      </c>
      <c r="D107" s="37">
        <v>215273.04</v>
      </c>
      <c r="E107" s="37">
        <v>235375.74900000001</v>
      </c>
      <c r="F107" s="37">
        <v>957.49900000000002</v>
      </c>
      <c r="G107" s="37">
        <v>957.74599999999998</v>
      </c>
      <c r="H107" s="37">
        <v>-0.247</v>
      </c>
    </row>
    <row r="108" spans="2:8" x14ac:dyDescent="0.25">
      <c r="B108" s="37">
        <v>20096</v>
      </c>
      <c r="C108" s="37" t="s">
        <v>37</v>
      </c>
      <c r="D108" s="37">
        <v>215251.12400000001</v>
      </c>
      <c r="E108" s="37">
        <v>235461.13699999999</v>
      </c>
      <c r="F108" s="37">
        <v>960.18399999999997</v>
      </c>
      <c r="G108" s="37">
        <v>960.37300000000005</v>
      </c>
      <c r="H108" s="37">
        <v>-0.189</v>
      </c>
    </row>
    <row r="109" spans="2:8" x14ac:dyDescent="0.25">
      <c r="B109" s="37">
        <v>20097</v>
      </c>
      <c r="C109" s="37" t="s">
        <v>36</v>
      </c>
      <c r="D109" s="37">
        <v>217996.29399999999</v>
      </c>
      <c r="E109" s="37">
        <v>231153.26</v>
      </c>
      <c r="F109" s="37">
        <v>937.57500000000005</v>
      </c>
      <c r="G109" s="37">
        <v>938.54499999999996</v>
      </c>
      <c r="H109" s="37">
        <v>-0.97</v>
      </c>
    </row>
    <row r="110" spans="2:8" x14ac:dyDescent="0.25">
      <c r="B110" s="37">
        <v>20098</v>
      </c>
      <c r="C110" s="37" t="s">
        <v>36</v>
      </c>
      <c r="D110" s="37">
        <v>218010.82800000001</v>
      </c>
      <c r="E110" s="37">
        <v>231187.95300000001</v>
      </c>
      <c r="F110" s="37">
        <v>937.63400000000001</v>
      </c>
      <c r="G110" s="37">
        <v>938.34199999999998</v>
      </c>
      <c r="H110" s="37">
        <v>-0.70799999999999996</v>
      </c>
    </row>
    <row r="111" spans="2:8" x14ac:dyDescent="0.25">
      <c r="B111" s="37">
        <v>20099</v>
      </c>
      <c r="C111" s="37" t="s">
        <v>37</v>
      </c>
      <c r="D111" s="37">
        <v>217934.625</v>
      </c>
      <c r="E111" s="37">
        <v>231163.73300000001</v>
      </c>
      <c r="F111" s="37">
        <v>937.98900000000003</v>
      </c>
      <c r="G111" s="37">
        <v>938.38199999999995</v>
      </c>
      <c r="H111" s="37">
        <v>-0.39300000000000002</v>
      </c>
    </row>
    <row r="112" spans="2:8" x14ac:dyDescent="0.25">
      <c r="B112" s="37">
        <v>20100</v>
      </c>
      <c r="C112" s="37" t="s">
        <v>36</v>
      </c>
      <c r="D112" s="37">
        <v>217860.03099999999</v>
      </c>
      <c r="E112" s="37">
        <v>231168.16800000001</v>
      </c>
      <c r="F112" s="37">
        <v>937.98299999999995</v>
      </c>
      <c r="G112" s="37">
        <v>938.23699999999997</v>
      </c>
      <c r="H112" s="37">
        <v>-0.253</v>
      </c>
    </row>
    <row r="113" spans="2:8" x14ac:dyDescent="0.25">
      <c r="B113" s="37">
        <v>20101</v>
      </c>
      <c r="C113" s="37" t="s">
        <v>38</v>
      </c>
      <c r="D113" s="37">
        <v>217846.554</v>
      </c>
      <c r="E113" s="37">
        <v>231113.986</v>
      </c>
      <c r="F113" s="37">
        <v>938.65800000000002</v>
      </c>
      <c r="G113" s="37">
        <v>938.90300000000002</v>
      </c>
      <c r="H113" s="37">
        <v>-0.246</v>
      </c>
    </row>
    <row r="114" spans="2:8" x14ac:dyDescent="0.25">
      <c r="B114" s="37">
        <v>20102</v>
      </c>
      <c r="C114" s="37" t="s">
        <v>39</v>
      </c>
      <c r="D114" s="37">
        <v>217976.78</v>
      </c>
      <c r="E114" s="37">
        <v>231600.35</v>
      </c>
      <c r="F114" s="37">
        <v>942.88499999999999</v>
      </c>
      <c r="G114" s="37">
        <v>942.85900000000004</v>
      </c>
      <c r="H114" s="37">
        <v>2.7E-2</v>
      </c>
    </row>
    <row r="115" spans="2:8" x14ac:dyDescent="0.25">
      <c r="B115" s="37">
        <v>20103</v>
      </c>
      <c r="C115" s="37" t="s">
        <v>37</v>
      </c>
      <c r="D115" s="37">
        <v>217932.277</v>
      </c>
      <c r="E115" s="37">
        <v>231623.663</v>
      </c>
      <c r="F115" s="37">
        <v>943.46799999999996</v>
      </c>
      <c r="G115" s="37">
        <v>943.73800000000006</v>
      </c>
      <c r="H115" s="37">
        <v>-0.27</v>
      </c>
    </row>
    <row r="116" spans="2:8" x14ac:dyDescent="0.25">
      <c r="B116" s="37">
        <v>20104</v>
      </c>
      <c r="C116" s="37" t="s">
        <v>36</v>
      </c>
      <c r="D116" s="37">
        <v>220332.78</v>
      </c>
      <c r="E116" s="37">
        <v>231073.53400000001</v>
      </c>
      <c r="F116" s="37">
        <v>938.596</v>
      </c>
      <c r="G116" s="37">
        <v>939.93200000000002</v>
      </c>
      <c r="H116" s="37">
        <v>-1.3360000000000001</v>
      </c>
    </row>
    <row r="117" spans="2:8" x14ac:dyDescent="0.25">
      <c r="B117" s="37">
        <v>20105</v>
      </c>
      <c r="C117" s="37" t="s">
        <v>36</v>
      </c>
      <c r="D117" s="37">
        <v>220301.652</v>
      </c>
      <c r="E117" s="37">
        <v>231190.185</v>
      </c>
      <c r="F117" s="37">
        <v>938.60500000000002</v>
      </c>
      <c r="G117" s="37">
        <v>939.774</v>
      </c>
      <c r="H117" s="37">
        <v>-1.17</v>
      </c>
    </row>
    <row r="118" spans="2:8" x14ac:dyDescent="0.25">
      <c r="B118" s="37">
        <v>20106</v>
      </c>
      <c r="C118" s="37" t="s">
        <v>38</v>
      </c>
      <c r="D118" s="37">
        <v>230570.67600000001</v>
      </c>
      <c r="E118" s="37">
        <v>225462.58799999999</v>
      </c>
      <c r="F118" s="37">
        <v>971</v>
      </c>
      <c r="G118" s="37">
        <v>970.69200000000001</v>
      </c>
      <c r="H118" s="37">
        <v>0.308</v>
      </c>
    </row>
    <row r="119" spans="2:8" x14ac:dyDescent="0.25">
      <c r="B119" s="37">
        <v>20107</v>
      </c>
      <c r="C119" s="37" t="s">
        <v>37</v>
      </c>
      <c r="D119" s="37">
        <v>230517.85699999999</v>
      </c>
      <c r="E119" s="37">
        <v>225478.95300000001</v>
      </c>
      <c r="F119" s="37">
        <v>971.60599999999999</v>
      </c>
      <c r="G119" s="37">
        <v>971.41700000000003</v>
      </c>
      <c r="H119" s="37">
        <v>0.189</v>
      </c>
    </row>
    <row r="120" spans="2:8" x14ac:dyDescent="0.25">
      <c r="B120" s="37">
        <v>20108</v>
      </c>
      <c r="C120" s="37" t="s">
        <v>38</v>
      </c>
      <c r="D120" s="37">
        <v>232713.45</v>
      </c>
      <c r="E120" s="37">
        <v>227469.54500000001</v>
      </c>
      <c r="F120" s="37">
        <v>958.07600000000002</v>
      </c>
      <c r="G120" s="37">
        <v>957.94200000000001</v>
      </c>
      <c r="H120" s="37">
        <v>0.13400000000000001</v>
      </c>
    </row>
    <row r="121" spans="2:8" x14ac:dyDescent="0.25">
      <c r="B121" s="37">
        <v>20109</v>
      </c>
      <c r="C121" s="37" t="s">
        <v>38</v>
      </c>
      <c r="D121" s="37">
        <v>232679.1</v>
      </c>
      <c r="E121" s="37">
        <v>227415.15400000001</v>
      </c>
      <c r="F121" s="37">
        <v>952.84299999999996</v>
      </c>
      <c r="G121" s="37">
        <v>952.57799999999997</v>
      </c>
      <c r="H121" s="37">
        <v>0.26600000000000001</v>
      </c>
    </row>
    <row r="122" spans="2:8" x14ac:dyDescent="0.25">
      <c r="B122" s="37">
        <v>20110</v>
      </c>
      <c r="C122" s="37" t="s">
        <v>38</v>
      </c>
      <c r="D122" s="37">
        <v>232582.80799999999</v>
      </c>
      <c r="E122" s="37">
        <v>227385.842</v>
      </c>
      <c r="F122" s="37">
        <v>944.77800000000002</v>
      </c>
      <c r="G122" s="37">
        <v>944.62900000000002</v>
      </c>
      <c r="H122" s="37">
        <v>0.14899999999999999</v>
      </c>
    </row>
    <row r="123" spans="2:8" x14ac:dyDescent="0.25">
      <c r="B123" s="37">
        <v>20111</v>
      </c>
      <c r="C123" s="37" t="s">
        <v>38</v>
      </c>
      <c r="D123" s="37">
        <v>232506.649</v>
      </c>
      <c r="E123" s="37">
        <v>229970.478</v>
      </c>
      <c r="F123" s="37">
        <v>957.86400000000003</v>
      </c>
      <c r="G123" s="37">
        <v>957.53700000000003</v>
      </c>
      <c r="H123" s="37">
        <v>0.32600000000000001</v>
      </c>
    </row>
    <row r="124" spans="2:8" x14ac:dyDescent="0.25">
      <c r="B124" s="37">
        <v>20112</v>
      </c>
      <c r="C124" s="37" t="s">
        <v>38</v>
      </c>
      <c r="D124" s="37">
        <v>231802.677</v>
      </c>
      <c r="E124" s="37">
        <v>230002.80900000001</v>
      </c>
      <c r="F124" s="37">
        <v>955.24900000000002</v>
      </c>
      <c r="G124" s="37">
        <v>955.07899999999995</v>
      </c>
      <c r="H124" s="37">
        <v>0.17100000000000001</v>
      </c>
    </row>
    <row r="125" spans="2:8" x14ac:dyDescent="0.25">
      <c r="B125" s="37">
        <v>20113</v>
      </c>
      <c r="C125" s="37" t="s">
        <v>38</v>
      </c>
      <c r="D125" s="37">
        <v>232708.636</v>
      </c>
      <c r="E125" s="37">
        <v>232658.342</v>
      </c>
      <c r="F125" s="37">
        <v>943.78200000000004</v>
      </c>
      <c r="G125" s="37">
        <v>943.52</v>
      </c>
      <c r="H125" s="37">
        <v>0.26200000000000001</v>
      </c>
    </row>
    <row r="126" spans="2:8" x14ac:dyDescent="0.25">
      <c r="B126" s="37">
        <v>20114</v>
      </c>
      <c r="C126" s="37" t="s">
        <v>6</v>
      </c>
      <c r="D126" s="37">
        <v>232471.82</v>
      </c>
      <c r="E126" s="37">
        <v>234476.08100000001</v>
      </c>
      <c r="F126" s="37">
        <v>934.87099999999998</v>
      </c>
      <c r="G126" s="37">
        <v>934.56600000000003</v>
      </c>
      <c r="H126" s="37">
        <v>0.30499999999999999</v>
      </c>
    </row>
    <row r="127" spans="2:8" x14ac:dyDescent="0.25">
      <c r="B127" s="37">
        <v>20115</v>
      </c>
      <c r="C127" s="37" t="s">
        <v>6</v>
      </c>
      <c r="D127" s="37">
        <v>232531.231</v>
      </c>
      <c r="E127" s="37">
        <v>234475.97</v>
      </c>
      <c r="F127" s="37">
        <v>934.20100000000002</v>
      </c>
      <c r="G127" s="37">
        <v>933.93</v>
      </c>
      <c r="H127" s="37">
        <v>0.27100000000000002</v>
      </c>
    </row>
    <row r="128" spans="2:8" x14ac:dyDescent="0.25">
      <c r="B128" s="37">
        <v>20116</v>
      </c>
      <c r="C128" s="37" t="s">
        <v>38</v>
      </c>
      <c r="D128" s="37">
        <v>232375.90700000001</v>
      </c>
      <c r="E128" s="37">
        <v>234475.16099999999</v>
      </c>
      <c r="F128" s="37">
        <v>935.63499999999999</v>
      </c>
      <c r="G128" s="37">
        <v>935.221</v>
      </c>
      <c r="H128" s="37">
        <v>0.41399999999999998</v>
      </c>
    </row>
    <row r="129" spans="2:8" x14ac:dyDescent="0.25">
      <c r="B129" s="37">
        <v>20117</v>
      </c>
      <c r="C129" s="37" t="s">
        <v>38</v>
      </c>
      <c r="D129" s="37">
        <v>231821.679</v>
      </c>
      <c r="E129" s="37">
        <v>231996.46599999999</v>
      </c>
      <c r="F129" s="37">
        <v>939.81200000000001</v>
      </c>
      <c r="G129" s="37">
        <v>939.67</v>
      </c>
      <c r="H129" s="37">
        <v>0.14199999999999999</v>
      </c>
    </row>
    <row r="130" spans="2:8" x14ac:dyDescent="0.25">
      <c r="B130" s="37">
        <v>20118</v>
      </c>
      <c r="C130" s="37" t="s">
        <v>37</v>
      </c>
      <c r="D130" s="37">
        <v>231884.731</v>
      </c>
      <c r="E130" s="37">
        <v>231983.935</v>
      </c>
      <c r="F130" s="37">
        <v>928.274</v>
      </c>
      <c r="G130" s="37">
        <v>928.16899999999998</v>
      </c>
      <c r="H130" s="37">
        <v>0.105</v>
      </c>
    </row>
    <row r="131" spans="2:8" x14ac:dyDescent="0.25">
      <c r="B131" s="37">
        <v>20119</v>
      </c>
      <c r="C131" s="37" t="s">
        <v>39</v>
      </c>
      <c r="D131" s="37">
        <v>223360.674</v>
      </c>
      <c r="E131" s="37">
        <v>235768.709</v>
      </c>
      <c r="F131" s="37">
        <v>948.17899999999997</v>
      </c>
      <c r="G131" s="37">
        <v>948.41499999999996</v>
      </c>
      <c r="H131" s="37">
        <v>-0.23599999999999999</v>
      </c>
    </row>
    <row r="132" spans="2:8" x14ac:dyDescent="0.25">
      <c r="B132" s="37">
        <v>20120</v>
      </c>
      <c r="C132" s="37" t="s">
        <v>39</v>
      </c>
      <c r="D132" s="37">
        <v>223135.69099999999</v>
      </c>
      <c r="E132" s="37">
        <v>235751.924</v>
      </c>
      <c r="F132" s="37">
        <v>945.54200000000003</v>
      </c>
      <c r="G132" s="37">
        <v>945.87800000000004</v>
      </c>
      <c r="H132" s="37">
        <v>-0.33600000000000002</v>
      </c>
    </row>
    <row r="133" spans="2:8" x14ac:dyDescent="0.25">
      <c r="B133" s="37">
        <v>20121</v>
      </c>
      <c r="C133" s="37" t="s">
        <v>39</v>
      </c>
      <c r="D133" s="37">
        <v>222961.06700000001</v>
      </c>
      <c r="E133" s="37">
        <v>235861.41</v>
      </c>
      <c r="F133" s="37">
        <v>946.45600000000002</v>
      </c>
      <c r="G133" s="37">
        <v>946.53499999999997</v>
      </c>
      <c r="H133" s="37">
        <v>-7.9000000000000001E-2</v>
      </c>
    </row>
    <row r="134" spans="2:8" x14ac:dyDescent="0.25">
      <c r="B134" s="37">
        <v>20122</v>
      </c>
      <c r="C134" s="37" t="s">
        <v>37</v>
      </c>
      <c r="D134" s="37">
        <v>222967.00899999999</v>
      </c>
      <c r="E134" s="37">
        <v>235787.56599999999</v>
      </c>
      <c r="F134" s="37">
        <v>945.28899999999999</v>
      </c>
      <c r="G134" s="37">
        <v>945.62800000000004</v>
      </c>
      <c r="H134" s="37">
        <v>-0.34</v>
      </c>
    </row>
    <row r="135" spans="2:8" x14ac:dyDescent="0.25">
      <c r="B135" s="37">
        <v>20123</v>
      </c>
      <c r="C135" s="37" t="s">
        <v>37</v>
      </c>
      <c r="D135" s="37">
        <v>222965.557</v>
      </c>
      <c r="E135" s="37">
        <v>235705.315</v>
      </c>
      <c r="F135" s="37">
        <v>945.04499999999996</v>
      </c>
      <c r="G135" s="37">
        <v>945.31100000000004</v>
      </c>
      <c r="H135" s="37">
        <v>-0.26500000000000001</v>
      </c>
    </row>
    <row r="136" spans="2:8" x14ac:dyDescent="0.25">
      <c r="B136" s="37">
        <v>20124</v>
      </c>
      <c r="C136" s="37" t="s">
        <v>37</v>
      </c>
      <c r="D136" s="37">
        <v>222985.709</v>
      </c>
      <c r="E136" s="37">
        <v>235625.28200000001</v>
      </c>
      <c r="F136" s="37">
        <v>947.03399999999999</v>
      </c>
      <c r="G136" s="37">
        <v>947.25599999999997</v>
      </c>
      <c r="H136" s="37">
        <v>-0.222</v>
      </c>
    </row>
    <row r="137" spans="2:8" x14ac:dyDescent="0.25">
      <c r="B137" s="37">
        <v>20125</v>
      </c>
      <c r="C137" s="37" t="s">
        <v>37</v>
      </c>
      <c r="D137" s="37">
        <v>223297.92000000001</v>
      </c>
      <c r="E137" s="37">
        <v>235678.17199999999</v>
      </c>
      <c r="F137" s="37">
        <v>946.89599999999996</v>
      </c>
      <c r="G137" s="37">
        <v>947.38099999999997</v>
      </c>
      <c r="H137" s="37">
        <v>-0.48599999999999999</v>
      </c>
    </row>
    <row r="138" spans="2:8" x14ac:dyDescent="0.25">
      <c r="B138" s="37">
        <v>20126</v>
      </c>
      <c r="C138" s="37" t="s">
        <v>38</v>
      </c>
      <c r="D138" s="37">
        <v>223472.12299999999</v>
      </c>
      <c r="E138" s="37">
        <v>236082.74400000001</v>
      </c>
      <c r="F138" s="37">
        <v>948.06700000000001</v>
      </c>
      <c r="G138" s="37">
        <v>947.92</v>
      </c>
      <c r="H138" s="37">
        <v>0.14699999999999999</v>
      </c>
    </row>
    <row r="139" spans="2:8" x14ac:dyDescent="0.25">
      <c r="B139" s="37">
        <v>20127</v>
      </c>
      <c r="C139" s="37" t="s">
        <v>39</v>
      </c>
      <c r="D139" s="37">
        <v>215625.98199999999</v>
      </c>
      <c r="E139" s="37">
        <v>236245.473</v>
      </c>
      <c r="F139" s="37">
        <v>955.06700000000001</v>
      </c>
      <c r="G139" s="37">
        <v>954.91800000000001</v>
      </c>
      <c r="H139" s="37">
        <v>0.14899999999999999</v>
      </c>
    </row>
    <row r="140" spans="2:8" x14ac:dyDescent="0.25">
      <c r="B140" s="37">
        <v>20128</v>
      </c>
      <c r="C140" s="37" t="s">
        <v>38</v>
      </c>
      <c r="D140" s="37">
        <v>157561.64600000001</v>
      </c>
      <c r="E140" s="37">
        <v>157899.266</v>
      </c>
      <c r="F140" s="37">
        <v>926.62</v>
      </c>
      <c r="G140" s="37">
        <v>926.73400000000004</v>
      </c>
      <c r="H140" s="37">
        <v>-0.114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100% RMSE Calculations</vt:lpstr>
      <vt:lpstr>LP360Report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Asbeck, Thomas A</dc:creator>
  <cp:lastModifiedBy>Tom</cp:lastModifiedBy>
  <dcterms:created xsi:type="dcterms:W3CDTF">2012-06-13T13:08:34Z</dcterms:created>
  <dcterms:modified xsi:type="dcterms:W3CDTF">2016-01-19T19:44:18Z</dcterms:modified>
</cp:coreProperties>
</file>