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0" yWindow="0" windowWidth="20500" windowHeight="7760"/>
  </bookViews>
  <sheets>
    <sheet name="Shady Elm" sheetId="3" r:id="rId1"/>
    <sheet name="webster plaza" sheetId="1" r:id="rId2"/>
    <sheet name="waterfall" sheetId="2" r:id="rId3"/>
    <sheet name="hellis distribution facility" sheetId="4" r:id="rId4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3" l="1"/>
  <c r="E25" i="3"/>
  <c r="E22" i="3"/>
  <c r="E23" i="3"/>
  <c r="E13" i="1"/>
  <c r="D20" i="1"/>
  <c r="E22" i="1"/>
  <c r="D21" i="4"/>
  <c r="D19" i="4"/>
  <c r="D18" i="4"/>
  <c r="D20" i="4"/>
  <c r="D11" i="4"/>
  <c r="E10" i="4"/>
  <c r="E15" i="4"/>
  <c r="E22" i="4"/>
  <c r="E24" i="3"/>
  <c r="E27" i="3"/>
  <c r="D30" i="3"/>
  <c r="D31" i="3"/>
  <c r="D32" i="3"/>
  <c r="D33" i="3"/>
  <c r="D34" i="3"/>
  <c r="E35" i="3"/>
  <c r="E37" i="3"/>
  <c r="E39" i="3"/>
  <c r="C5" i="2"/>
  <c r="D8" i="2"/>
  <c r="D10" i="2"/>
  <c r="D11" i="2"/>
  <c r="D14" i="2"/>
  <c r="D31" i="1"/>
  <c r="E33" i="1"/>
</calcChain>
</file>

<file path=xl/sharedStrings.xml><?xml version="1.0" encoding="utf-8"?>
<sst xmlns="http://schemas.openxmlformats.org/spreadsheetml/2006/main" count="94" uniqueCount="75">
  <si>
    <t>Wesbter Office Plaza</t>
  </si>
  <si>
    <t>Property Description</t>
  </si>
  <si>
    <t>Rentable Area: 459,295 (17 stories)</t>
  </si>
  <si>
    <t>Occupancy: 95%</t>
  </si>
  <si>
    <t># tenants: 65</t>
  </si>
  <si>
    <t>Underground Parking: 2,000 spaces</t>
  </si>
  <si>
    <t>Site Area: 3 acres</t>
  </si>
  <si>
    <t># Elevators: 12</t>
  </si>
  <si>
    <t>Revenue:</t>
  </si>
  <si>
    <t>Expense recoveries from tenants</t>
  </si>
  <si>
    <t>Other Revenues</t>
  </si>
  <si>
    <t>Retail services</t>
  </si>
  <si>
    <t>Cell tower rents</t>
  </si>
  <si>
    <t>Storage fees</t>
  </si>
  <si>
    <t>Parking</t>
  </si>
  <si>
    <t xml:space="preserve">Vacancy </t>
  </si>
  <si>
    <t>Rent concessions</t>
  </si>
  <si>
    <t>Effective Gross Income</t>
  </si>
  <si>
    <t>Operating Expenses:</t>
  </si>
  <si>
    <t>Management and admin expenses</t>
  </si>
  <si>
    <t>Property taxes</t>
  </si>
  <si>
    <t>Insurance</t>
  </si>
  <si>
    <t>Maintenance and operations</t>
  </si>
  <si>
    <t>Utilities</t>
  </si>
  <si>
    <t>Cleaning services</t>
  </si>
  <si>
    <t>Business and other taxes</t>
  </si>
  <si>
    <t>Total</t>
  </si>
  <si>
    <t>CAPEX and Improvement Allowance</t>
  </si>
  <si>
    <t>Net Operating Income  (NOI)</t>
  </si>
  <si>
    <t>Waterfall Court Apartment</t>
  </si>
  <si>
    <t>Loss to Lease</t>
  </si>
  <si>
    <t>Gross Rental Income</t>
  </si>
  <si>
    <t>Gross Potential Rental Income:</t>
  </si>
  <si>
    <t>Vacancy and Collection Loss</t>
  </si>
  <si>
    <t>Concessions and Adjustments</t>
  </si>
  <si>
    <t>Net Rental Income</t>
  </si>
  <si>
    <t>Other income</t>
  </si>
  <si>
    <t>Expense recoveries</t>
  </si>
  <si>
    <t>Total Income</t>
  </si>
  <si>
    <t>Operating and Leasing Expenses</t>
  </si>
  <si>
    <t>CAPEX Allowance</t>
  </si>
  <si>
    <t>Net Operating Income</t>
  </si>
  <si>
    <t>Shady Elm Community Shopping Center</t>
  </si>
  <si>
    <t>Rentable area (SF)</t>
  </si>
  <si>
    <t>Anchor tenant (SF)</t>
  </si>
  <si>
    <t>Overage rent</t>
  </si>
  <si>
    <t>Vacancy</t>
  </si>
  <si>
    <t>Operating expenses:</t>
  </si>
  <si>
    <t>Administrative expenses</t>
  </si>
  <si>
    <t>Other</t>
  </si>
  <si>
    <t>CAPEX allowance</t>
  </si>
  <si>
    <t xml:space="preserve">    Administrative expenses</t>
  </si>
  <si>
    <t xml:space="preserve">    Property taxes</t>
  </si>
  <si>
    <t xml:space="preserve">    Insurance</t>
  </si>
  <si>
    <t xml:space="preserve">    Other</t>
  </si>
  <si>
    <t xml:space="preserve">    Maintenance and repairs</t>
  </si>
  <si>
    <t>Revenue</t>
  </si>
  <si>
    <t>Base Rent</t>
  </si>
  <si>
    <t>Base rent  (per SF)</t>
  </si>
  <si>
    <t>Overage</t>
  </si>
  <si>
    <t>CAM recoveries</t>
  </si>
  <si>
    <t>CAM expenses</t>
  </si>
  <si>
    <t>Other Income</t>
  </si>
  <si>
    <t>Vacancies</t>
  </si>
  <si>
    <t>Operating Expenses</t>
  </si>
  <si>
    <t>Maintenance and Repairs</t>
  </si>
  <si>
    <t>Net Operating Income (NOI)</t>
  </si>
  <si>
    <t>Gross Rent ($25,65 per SF)</t>
  </si>
  <si>
    <t>Average rentable SF per tenant: 7,000</t>
  </si>
  <si>
    <t>Pass Throughs:</t>
  </si>
  <si>
    <t>Maintenance, repais, and leasing</t>
  </si>
  <si>
    <t>Hellis Distribution Facility</t>
  </si>
  <si>
    <t>Rentable Area (SF)</t>
  </si>
  <si>
    <t>Base Rent:</t>
  </si>
  <si>
    <t>Expense recovery (per SF)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</si>
</sst>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&quot;$&quot;#,##0"/>
    <numFmt numFmtId="170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A92026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Font="1" applyBorder="1"/>
    <xf numFmtId="0" fontId="2" fillId="0" borderId="1" xfId="0" applyFont="1" applyBorder="1"/>
    <xf numFmtId="164" fontId="0" fillId="0" borderId="0" xfId="0" applyNumberFormat="1"/>
    <xf numFmtId="164" fontId="0" fillId="0" borderId="1" xfId="0" applyNumberFormat="1" applyFont="1" applyBorder="1"/>
    <xf numFmtId="164" fontId="2" fillId="0" borderId="1" xfId="0" applyNumberFormat="1" applyFont="1" applyBorder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164" fontId="0" fillId="0" borderId="1" xfId="0" applyNumberFormat="1" applyBorder="1"/>
    <xf numFmtId="0" fontId="0" fillId="0" borderId="0" xfId="0" applyFont="1"/>
    <xf numFmtId="170" fontId="0" fillId="0" borderId="0" xfId="1" applyNumberFormat="1" applyFont="1"/>
    <xf numFmtId="0" fontId="7" fillId="0" borderId="0" xfId="0" applyFont="1" applyAlignment="1">
      <alignment vertical="center" readingOrder="1"/>
    </xf>
    <xf numFmtId="168" fontId="0" fillId="0" borderId="0" xfId="1" applyNumberFormat="1" applyFont="1"/>
    <xf numFmtId="169" fontId="0" fillId="0" borderId="0" xfId="1" applyNumberFormat="1" applyFont="1"/>
    <xf numFmtId="9" fontId="0" fillId="0" borderId="0" xfId="0" applyNumberFormat="1" applyFont="1"/>
    <xf numFmtId="169" fontId="0" fillId="0" borderId="0" xfId="0" applyNumberFormat="1" applyFont="1"/>
    <xf numFmtId="0" fontId="8" fillId="0" borderId="0" xfId="0" applyFont="1" applyAlignment="1">
      <alignment vertical="center" readingOrder="1"/>
    </xf>
    <xf numFmtId="164" fontId="0" fillId="0" borderId="0" xfId="0" applyNumberFormat="1" applyFont="1"/>
    <xf numFmtId="0" fontId="9" fillId="0" borderId="0" xfId="0" applyFont="1" applyAlignment="1">
      <alignment vertical="center" readingOrder="1"/>
    </xf>
    <xf numFmtId="169" fontId="1" fillId="0" borderId="0" xfId="0" applyNumberFormat="1" applyFont="1"/>
    <xf numFmtId="0" fontId="1" fillId="0" borderId="2" xfId="0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8" fontId="0" fillId="0" borderId="0" xfId="2" applyNumberFormat="1" applyFont="1"/>
    <xf numFmtId="168" fontId="0" fillId="0" borderId="0" xfId="0" applyNumberFormat="1"/>
    <xf numFmtId="165" fontId="0" fillId="0" borderId="0" xfId="0" applyNumberFormat="1" applyFont="1"/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14" workbookViewId="0">
      <selection activeCell="E25" sqref="E25"/>
    </sheetView>
  </sheetViews>
  <sheetFormatPr baseColWidth="10" defaultColWidth="8.83203125" defaultRowHeight="14" x14ac:dyDescent="0"/>
  <cols>
    <col min="1" max="1" width="6.6640625" style="12" customWidth="1"/>
    <col min="2" max="2" width="18.6640625" style="12" customWidth="1"/>
    <col min="3" max="3" width="14.5" style="12" bestFit="1" customWidth="1"/>
    <col min="4" max="4" width="14.5" style="12" customWidth="1"/>
    <col min="5" max="5" width="13.6640625" style="12" customWidth="1"/>
    <col min="6" max="16384" width="8.83203125" style="12"/>
  </cols>
  <sheetData>
    <row r="1" spans="1:5" ht="18">
      <c r="A1" s="29" t="s">
        <v>42</v>
      </c>
      <c r="B1" s="30"/>
      <c r="C1" s="30"/>
      <c r="D1" s="30"/>
      <c r="E1" s="30"/>
    </row>
    <row r="3" spans="1:5">
      <c r="A3" s="19" t="s">
        <v>43</v>
      </c>
      <c r="B3" s="19"/>
      <c r="C3" s="13">
        <v>245000</v>
      </c>
      <c r="D3" s="13"/>
    </row>
    <row r="4" spans="1:5">
      <c r="A4" s="19" t="s">
        <v>44</v>
      </c>
      <c r="B4" s="19"/>
      <c r="C4" s="13">
        <v>11000</v>
      </c>
      <c r="D4" s="13"/>
    </row>
    <row r="5" spans="1:5">
      <c r="A5" s="14"/>
      <c r="B5" s="14"/>
      <c r="C5" s="15"/>
      <c r="D5" s="15"/>
    </row>
    <row r="6" spans="1:5">
      <c r="A6" s="19" t="s">
        <v>61</v>
      </c>
      <c r="B6" s="19"/>
      <c r="C6" s="16">
        <v>1139250</v>
      </c>
      <c r="D6" s="16"/>
    </row>
    <row r="7" spans="1:5">
      <c r="A7" s="19" t="s">
        <v>58</v>
      </c>
      <c r="B7" s="19"/>
      <c r="C7" s="15">
        <v>16.73</v>
      </c>
      <c r="D7" s="15"/>
    </row>
    <row r="8" spans="1:5">
      <c r="A8" s="19" t="s">
        <v>45</v>
      </c>
      <c r="B8" s="19"/>
      <c r="C8" s="15">
        <v>308700</v>
      </c>
      <c r="D8" s="15"/>
    </row>
    <row r="9" spans="1:5">
      <c r="A9" s="19" t="s">
        <v>46</v>
      </c>
      <c r="B9" s="19"/>
      <c r="C9" s="17">
        <v>0.05</v>
      </c>
      <c r="D9" s="17"/>
    </row>
    <row r="10" spans="1:5">
      <c r="A10" s="19" t="s">
        <v>36</v>
      </c>
      <c r="B10" s="19"/>
      <c r="C10" s="18">
        <v>159250</v>
      </c>
      <c r="D10" s="18"/>
    </row>
    <row r="11" spans="1:5">
      <c r="A11" s="19" t="s">
        <v>47</v>
      </c>
      <c r="B11" s="19"/>
      <c r="C11" s="18"/>
      <c r="D11" s="18"/>
    </row>
    <row r="12" spans="1:5">
      <c r="A12" s="19" t="s">
        <v>55</v>
      </c>
      <c r="B12" s="19"/>
      <c r="C12" s="18">
        <v>584700</v>
      </c>
      <c r="D12" s="18"/>
    </row>
    <row r="13" spans="1:5">
      <c r="A13" s="19" t="s">
        <v>51</v>
      </c>
      <c r="B13" s="19"/>
      <c r="C13" s="18">
        <v>340000</v>
      </c>
      <c r="D13" s="18"/>
    </row>
    <row r="14" spans="1:5">
      <c r="A14" s="19" t="s">
        <v>52</v>
      </c>
      <c r="B14" s="19"/>
      <c r="C14" s="18">
        <v>1050000</v>
      </c>
      <c r="D14" s="18"/>
    </row>
    <row r="15" spans="1:5">
      <c r="A15" s="19" t="s">
        <v>53</v>
      </c>
      <c r="B15" s="19"/>
      <c r="C15" s="18">
        <v>66000</v>
      </c>
      <c r="D15" s="18"/>
    </row>
    <row r="16" spans="1:5">
      <c r="A16" s="19" t="s">
        <v>54</v>
      </c>
      <c r="B16" s="19"/>
      <c r="C16" s="18">
        <v>35000</v>
      </c>
      <c r="D16" s="18"/>
    </row>
    <row r="17" spans="1:5">
      <c r="A17" s="19" t="s">
        <v>50</v>
      </c>
      <c r="B17" s="19"/>
      <c r="C17" s="18">
        <v>315000</v>
      </c>
      <c r="D17" s="18"/>
    </row>
    <row r="21" spans="1:5">
      <c r="A21" s="9" t="s">
        <v>56</v>
      </c>
      <c r="B21" s="3"/>
      <c r="C21" s="3"/>
      <c r="D21" s="3"/>
      <c r="E21" s="3"/>
    </row>
    <row r="22" spans="1:5">
      <c r="A22" s="12" t="s">
        <v>57</v>
      </c>
      <c r="E22" s="20">
        <f>C3*C7</f>
        <v>4098850</v>
      </c>
    </row>
    <row r="23" spans="1:5">
      <c r="B23" s="12" t="s">
        <v>63</v>
      </c>
      <c r="E23" s="28">
        <f>-C9*E22</f>
        <v>-204942.5</v>
      </c>
    </row>
    <row r="24" spans="1:5">
      <c r="A24" s="12" t="s">
        <v>59</v>
      </c>
      <c r="E24" s="20">
        <f>C8</f>
        <v>308700</v>
      </c>
    </row>
    <row r="25" spans="1:5">
      <c r="A25" s="12" t="s">
        <v>60</v>
      </c>
      <c r="E25" s="20">
        <f>C6</f>
        <v>1139250</v>
      </c>
    </row>
    <row r="26" spans="1:5">
      <c r="A26" s="12" t="s">
        <v>62</v>
      </c>
      <c r="E26" s="20">
        <f>C10</f>
        <v>159250</v>
      </c>
    </row>
    <row r="27" spans="1:5">
      <c r="A27" s="1" t="s">
        <v>17</v>
      </c>
      <c r="E27" s="8">
        <f>SUM(E22:E26)</f>
        <v>5501107.5</v>
      </c>
    </row>
    <row r="28" spans="1:5">
      <c r="E28" s="20"/>
    </row>
    <row r="29" spans="1:5">
      <c r="A29" s="1" t="s">
        <v>64</v>
      </c>
      <c r="E29" s="20"/>
    </row>
    <row r="30" spans="1:5">
      <c r="B30" s="12" t="s">
        <v>65</v>
      </c>
      <c r="D30" s="18">
        <f>C12</f>
        <v>584700</v>
      </c>
      <c r="E30" s="20"/>
    </row>
    <row r="31" spans="1:5">
      <c r="B31" s="19" t="s">
        <v>48</v>
      </c>
      <c r="C31" s="19"/>
      <c r="D31" s="18">
        <f>C13</f>
        <v>340000</v>
      </c>
      <c r="E31" s="20"/>
    </row>
    <row r="32" spans="1:5">
      <c r="B32" s="19" t="s">
        <v>20</v>
      </c>
      <c r="C32" s="19"/>
      <c r="D32" s="18">
        <f>C14</f>
        <v>1050000</v>
      </c>
      <c r="E32" s="20"/>
    </row>
    <row r="33" spans="1:5">
      <c r="B33" s="19" t="s">
        <v>21</v>
      </c>
      <c r="C33" s="19"/>
      <c r="D33" s="18">
        <f>C15</f>
        <v>66000</v>
      </c>
      <c r="E33" s="20"/>
    </row>
    <row r="34" spans="1:5">
      <c r="B34" s="19" t="s">
        <v>49</v>
      </c>
      <c r="C34" s="19"/>
      <c r="D34" s="18">
        <f>C16</f>
        <v>35000</v>
      </c>
      <c r="E34" s="20"/>
    </row>
    <row r="35" spans="1:5">
      <c r="B35" s="21" t="s">
        <v>26</v>
      </c>
      <c r="C35" s="1"/>
      <c r="D35" s="22"/>
      <c r="E35" s="8">
        <f>-SUM(D30:D34)</f>
        <v>-2075700</v>
      </c>
    </row>
    <row r="36" spans="1:5">
      <c r="E36" s="20"/>
    </row>
    <row r="37" spans="1:5">
      <c r="A37" s="12" t="s">
        <v>40</v>
      </c>
      <c r="E37" s="20">
        <f>-C17</f>
        <v>-315000</v>
      </c>
    </row>
    <row r="38" spans="1:5">
      <c r="E38" s="20"/>
    </row>
    <row r="39" spans="1:5" s="25" customFormat="1" ht="21" customHeight="1">
      <c r="A39" s="23" t="s">
        <v>66</v>
      </c>
      <c r="B39" s="23"/>
      <c r="C39" s="23"/>
      <c r="D39" s="23"/>
      <c r="E39" s="24">
        <f>E27+E35+E37</f>
        <v>3110407.5</v>
      </c>
    </row>
  </sheetData>
  <mergeCells count="1">
    <mergeCell ref="A1:E1"/>
  </mergeCells>
  <pageMargins left="0.7" right="0.7" top="0.75" bottom="0.75" header="0.3" footer="0.3"/>
  <pageSetup orientation="portrait" horizontalDpi="4294967295" verticalDpi="429496729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2" sqref="A12:E33"/>
    </sheetView>
  </sheetViews>
  <sheetFormatPr baseColWidth="10" defaultColWidth="8.83203125" defaultRowHeight="14" x14ac:dyDescent="0"/>
  <cols>
    <col min="1" max="1" width="5" customWidth="1"/>
    <col min="2" max="2" width="5.1640625" customWidth="1"/>
    <col min="3" max="3" width="43.1640625" customWidth="1"/>
    <col min="4" max="5" width="21.1640625" style="5" customWidth="1"/>
  </cols>
  <sheetData>
    <row r="1" spans="1:5" ht="23">
      <c r="A1" s="31" t="s">
        <v>0</v>
      </c>
      <c r="B1" s="31"/>
      <c r="C1" s="31"/>
      <c r="D1" s="31"/>
      <c r="E1" s="31"/>
    </row>
    <row r="3" spans="1:5" ht="15">
      <c r="A3" s="2" t="s">
        <v>1</v>
      </c>
    </row>
    <row r="4" spans="1:5" ht="15" customHeight="1">
      <c r="A4" t="s">
        <v>2</v>
      </c>
    </row>
    <row r="5" spans="1:5">
      <c r="A5" t="s">
        <v>3</v>
      </c>
    </row>
    <row r="6" spans="1:5">
      <c r="A6" t="s">
        <v>4</v>
      </c>
    </row>
    <row r="7" spans="1:5">
      <c r="A7" t="s">
        <v>68</v>
      </c>
    </row>
    <row r="8" spans="1:5">
      <c r="A8" t="s">
        <v>5</v>
      </c>
    </row>
    <row r="9" spans="1:5">
      <c r="A9" t="s">
        <v>6</v>
      </c>
    </row>
    <row r="10" spans="1:5">
      <c r="A10" t="s">
        <v>7</v>
      </c>
    </row>
    <row r="12" spans="1:5" ht="15">
      <c r="A12" s="2" t="s">
        <v>8</v>
      </c>
    </row>
    <row r="13" spans="1:5">
      <c r="B13" t="s">
        <v>67</v>
      </c>
      <c r="E13" s="5">
        <f>459295*25.65</f>
        <v>11780916.75</v>
      </c>
    </row>
    <row r="14" spans="1:5">
      <c r="B14" t="s">
        <v>9</v>
      </c>
      <c r="D14" s="5">
        <v>1139051</v>
      </c>
    </row>
    <row r="15" spans="1:5">
      <c r="B15" t="s">
        <v>10</v>
      </c>
    </row>
    <row r="16" spans="1:5">
      <c r="C16" t="s">
        <v>11</v>
      </c>
      <c r="D16" s="5">
        <v>10000</v>
      </c>
    </row>
    <row r="17" spans="1:5">
      <c r="C17" t="s">
        <v>12</v>
      </c>
      <c r="D17" s="5">
        <v>54301</v>
      </c>
    </row>
    <row r="18" spans="1:5">
      <c r="C18" t="s">
        <v>13</v>
      </c>
      <c r="D18" s="5">
        <v>9186</v>
      </c>
    </row>
    <row r="19" spans="1:5">
      <c r="C19" t="s">
        <v>14</v>
      </c>
      <c r="D19" s="5">
        <v>381215</v>
      </c>
    </row>
    <row r="20" spans="1:5">
      <c r="B20" t="s">
        <v>15</v>
      </c>
      <c r="D20" s="5">
        <f>-E13*0.05</f>
        <v>-589045.83750000002</v>
      </c>
    </row>
    <row r="21" spans="1:5">
      <c r="B21" t="s">
        <v>16</v>
      </c>
      <c r="D21" s="5">
        <v>-101045</v>
      </c>
    </row>
    <row r="22" spans="1:5" ht="15">
      <c r="A22" s="2" t="s">
        <v>17</v>
      </c>
      <c r="E22" s="5">
        <f>E13+SUM(D14:D21)</f>
        <v>12684578.9125</v>
      </c>
    </row>
    <row r="23" spans="1:5">
      <c r="A23" s="1" t="s">
        <v>18</v>
      </c>
    </row>
    <row r="24" spans="1:5">
      <c r="B24" t="s">
        <v>20</v>
      </c>
      <c r="D24" s="5">
        <v>-913997</v>
      </c>
    </row>
    <row r="25" spans="1:5">
      <c r="B25" t="s">
        <v>19</v>
      </c>
      <c r="D25" s="5">
        <v>-982891</v>
      </c>
    </row>
    <row r="26" spans="1:5">
      <c r="B26" t="s">
        <v>21</v>
      </c>
      <c r="D26" s="5">
        <v>-638420</v>
      </c>
    </row>
    <row r="27" spans="1:5">
      <c r="B27" t="s">
        <v>22</v>
      </c>
      <c r="D27" s="5">
        <v>-987484</v>
      </c>
    </row>
    <row r="28" spans="1:5">
      <c r="B28" t="s">
        <v>23</v>
      </c>
      <c r="D28" s="5">
        <v>-1731542</v>
      </c>
    </row>
    <row r="29" spans="1:5">
      <c r="B29" t="s">
        <v>24</v>
      </c>
      <c r="D29" s="5">
        <v>-725686</v>
      </c>
    </row>
    <row r="30" spans="1:5">
      <c r="B30" t="s">
        <v>25</v>
      </c>
      <c r="D30" s="5">
        <v>-169939</v>
      </c>
    </row>
    <row r="31" spans="1:5">
      <c r="B31" s="9" t="s">
        <v>26</v>
      </c>
      <c r="C31" s="9"/>
      <c r="D31" s="10">
        <f>SUM(D24:D30)</f>
        <v>-6149959</v>
      </c>
    </row>
    <row r="32" spans="1:5">
      <c r="A32" s="1" t="s">
        <v>27</v>
      </c>
      <c r="D32" s="5">
        <v>-2549087</v>
      </c>
    </row>
    <row r="33" spans="1:5" ht="15">
      <c r="A33" s="4" t="s">
        <v>28</v>
      </c>
      <c r="B33" s="4"/>
      <c r="C33" s="4"/>
      <c r="D33" s="7"/>
      <c r="E33" s="7">
        <f>E22+D31+D32</f>
        <v>3985532.9124999996</v>
      </c>
    </row>
  </sheetData>
  <mergeCells count="1">
    <mergeCell ref="A1:E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E19" sqref="E19"/>
    </sheetView>
  </sheetViews>
  <sheetFormatPr baseColWidth="10" defaultColWidth="8.83203125" defaultRowHeight="14" x14ac:dyDescent="0"/>
  <cols>
    <col min="1" max="1" width="6.1640625" customWidth="1"/>
    <col min="2" max="2" width="39.83203125" customWidth="1"/>
    <col min="3" max="4" width="14.5" style="5" customWidth="1"/>
  </cols>
  <sheetData>
    <row r="1" spans="1:4" ht="20">
      <c r="A1" s="32" t="s">
        <v>29</v>
      </c>
      <c r="B1" s="32"/>
      <c r="C1" s="32"/>
      <c r="D1" s="32"/>
    </row>
    <row r="3" spans="1:4">
      <c r="A3" s="1" t="s">
        <v>32</v>
      </c>
      <c r="B3" s="1"/>
      <c r="C3" s="8">
        <v>2465649</v>
      </c>
    </row>
    <row r="4" spans="1:4">
      <c r="B4" t="s">
        <v>30</v>
      </c>
      <c r="C4" s="5">
        <v>-61036</v>
      </c>
    </row>
    <row r="5" spans="1:4">
      <c r="A5" s="9" t="s">
        <v>31</v>
      </c>
      <c r="B5" s="9"/>
      <c r="C5" s="10">
        <f>C3+C4</f>
        <v>2404613</v>
      </c>
    </row>
    <row r="6" spans="1:4">
      <c r="B6" t="s">
        <v>33</v>
      </c>
      <c r="C6" s="5">
        <v>-285013</v>
      </c>
    </row>
    <row r="7" spans="1:4">
      <c r="B7" t="s">
        <v>34</v>
      </c>
      <c r="C7" s="5">
        <v>-181739</v>
      </c>
    </row>
    <row r="8" spans="1:4">
      <c r="A8" s="9" t="s">
        <v>35</v>
      </c>
      <c r="B8" s="9"/>
      <c r="C8" s="11"/>
      <c r="D8" s="10">
        <f>C5+C6+C7</f>
        <v>1937861</v>
      </c>
    </row>
    <row r="9" spans="1:4">
      <c r="B9" t="s">
        <v>36</v>
      </c>
      <c r="C9" s="5">
        <v>111080</v>
      </c>
    </row>
    <row r="10" spans="1:4">
      <c r="B10" t="s">
        <v>37</v>
      </c>
      <c r="C10" s="5">
        <v>200000</v>
      </c>
      <c r="D10" s="5">
        <f>C9+C10</f>
        <v>311080</v>
      </c>
    </row>
    <row r="11" spans="1:4">
      <c r="A11" s="9" t="s">
        <v>38</v>
      </c>
      <c r="B11" s="9"/>
      <c r="C11" s="10"/>
      <c r="D11" s="10">
        <f>D8+D10</f>
        <v>2248941</v>
      </c>
    </row>
    <row r="12" spans="1:4">
      <c r="B12" t="s">
        <v>39</v>
      </c>
      <c r="D12" s="5">
        <v>-990380</v>
      </c>
    </row>
    <row r="13" spans="1:4">
      <c r="B13" t="s">
        <v>40</v>
      </c>
      <c r="D13" s="5">
        <v>-246095</v>
      </c>
    </row>
    <row r="14" spans="1:4">
      <c r="A14" s="9" t="s">
        <v>41</v>
      </c>
      <c r="B14" s="9"/>
      <c r="C14" s="10"/>
      <c r="D14" s="10">
        <f>D11+D12+D13</f>
        <v>1012466</v>
      </c>
    </row>
  </sheetData>
  <mergeCells count="1">
    <mergeCell ref="A1:D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D11" sqref="D11"/>
    </sheetView>
  </sheetViews>
  <sheetFormatPr baseColWidth="10" defaultColWidth="8.83203125" defaultRowHeight="14" x14ac:dyDescent="0"/>
  <cols>
    <col min="1" max="1" width="5.6640625" customWidth="1"/>
    <col min="2" max="2" width="23" customWidth="1"/>
    <col min="3" max="5" width="15" customWidth="1"/>
  </cols>
  <sheetData>
    <row r="1" spans="1:5" ht="23">
      <c r="A1" s="31" t="s">
        <v>71</v>
      </c>
      <c r="B1" s="31"/>
      <c r="C1" s="31"/>
      <c r="D1" s="31"/>
      <c r="E1" s="31"/>
    </row>
    <row r="2" spans="1:5">
      <c r="D2" s="5"/>
      <c r="E2" s="5"/>
    </row>
    <row r="3" spans="1:5" ht="15">
      <c r="A3" s="2" t="s">
        <v>1</v>
      </c>
      <c r="D3" s="5"/>
      <c r="E3" s="5"/>
    </row>
    <row r="4" spans="1:5">
      <c r="A4" t="s">
        <v>72</v>
      </c>
      <c r="C4" s="13">
        <v>100000</v>
      </c>
      <c r="D4" s="5"/>
      <c r="E4" s="5"/>
    </row>
    <row r="5" spans="1:5">
      <c r="A5" t="s">
        <v>73</v>
      </c>
      <c r="C5" s="26">
        <v>6.6</v>
      </c>
      <c r="D5" s="5"/>
      <c r="E5" s="5"/>
    </row>
    <row r="6" spans="1:5">
      <c r="A6" t="s">
        <v>74</v>
      </c>
      <c r="C6" s="27">
        <v>1</v>
      </c>
      <c r="D6" s="5"/>
      <c r="E6" s="5"/>
    </row>
    <row r="7" spans="1:5">
      <c r="D7" s="5"/>
      <c r="E7" s="5"/>
    </row>
    <row r="8" spans="1:5">
      <c r="D8" s="5"/>
      <c r="E8" s="5"/>
    </row>
    <row r="9" spans="1:5" ht="15">
      <c r="A9" s="2" t="s">
        <v>8</v>
      </c>
      <c r="D9" s="5"/>
      <c r="E9" s="5"/>
    </row>
    <row r="10" spans="1:5">
      <c r="A10" t="s">
        <v>67</v>
      </c>
      <c r="D10" s="5"/>
      <c r="E10" s="5">
        <f>C5*C4</f>
        <v>660000</v>
      </c>
    </row>
    <row r="11" spans="1:5">
      <c r="A11" t="s">
        <v>9</v>
      </c>
      <c r="D11" s="5">
        <f>C6*C4</f>
        <v>100000</v>
      </c>
      <c r="E11" s="5"/>
    </row>
    <row r="12" spans="1:5">
      <c r="A12" s="1" t="s">
        <v>69</v>
      </c>
      <c r="D12" s="5"/>
      <c r="E12" s="5"/>
    </row>
    <row r="13" spans="1:5">
      <c r="B13" t="s">
        <v>20</v>
      </c>
      <c r="D13" s="5">
        <v>125000</v>
      </c>
      <c r="E13" s="5"/>
    </row>
    <row r="14" spans="1:5">
      <c r="B14" t="s">
        <v>21</v>
      </c>
      <c r="D14" s="5">
        <v>50000</v>
      </c>
      <c r="E14" s="5"/>
    </row>
    <row r="15" spans="1:5" ht="15">
      <c r="A15" s="2" t="s">
        <v>17</v>
      </c>
      <c r="D15" s="5"/>
      <c r="E15" s="5">
        <f>E10+SUM(D11:D14)</f>
        <v>935000</v>
      </c>
    </row>
    <row r="16" spans="1:5">
      <c r="A16" s="1" t="s">
        <v>18</v>
      </c>
      <c r="D16" s="5"/>
      <c r="E16" s="5"/>
    </row>
    <row r="17" spans="1:5">
      <c r="B17" t="s">
        <v>70</v>
      </c>
      <c r="D17" s="5">
        <v>-150000</v>
      </c>
      <c r="E17" s="5"/>
    </row>
    <row r="18" spans="1:5">
      <c r="B18" t="s">
        <v>20</v>
      </c>
      <c r="D18" s="5">
        <f>-D13</f>
        <v>-125000</v>
      </c>
      <c r="E18" s="5"/>
    </row>
    <row r="19" spans="1:5">
      <c r="B19" t="s">
        <v>21</v>
      </c>
      <c r="D19" s="5">
        <f>-D14</f>
        <v>-50000</v>
      </c>
      <c r="E19" s="5"/>
    </row>
    <row r="20" spans="1:5">
      <c r="B20" s="3" t="s">
        <v>26</v>
      </c>
      <c r="C20" s="3"/>
      <c r="D20" s="6">
        <f>SUM(D17:D19)</f>
        <v>-325000</v>
      </c>
      <c r="E20" s="5"/>
    </row>
    <row r="21" spans="1:5">
      <c r="A21" s="1" t="s">
        <v>27</v>
      </c>
      <c r="D21" s="5">
        <f>-69000</f>
        <v>-69000</v>
      </c>
      <c r="E21" s="5"/>
    </row>
    <row r="22" spans="1:5" ht="15">
      <c r="A22" s="4" t="s">
        <v>28</v>
      </c>
      <c r="B22" s="4"/>
      <c r="C22" s="4"/>
      <c r="D22" s="7"/>
      <c r="E22" s="7">
        <f>E15+D20+D21</f>
        <v>541000</v>
      </c>
    </row>
  </sheetData>
  <mergeCells count="1">
    <mergeCell ref="A1:E1"/>
  </mergeCell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Shady Elm</vt:lpstr>
      <vt:lpstr>webster plaza</vt:lpstr>
      <vt:lpstr>waterfall</vt:lpstr>
      <vt:lpstr>hellis distribution facility</vt:lpstr>
    </vt:vector>
  </TitlesOfParts>
  <Company>WSOB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Moussa</dc:creator>
  <cp:lastModifiedBy>kbah Bah</cp:lastModifiedBy>
  <dcterms:created xsi:type="dcterms:W3CDTF">2013-10-19T21:31:11Z</dcterms:created>
  <dcterms:modified xsi:type="dcterms:W3CDTF">2017-04-18T00:27:31Z</dcterms:modified>
</cp:coreProperties>
</file>